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" yWindow="30" windowWidth="14190" windowHeight="11640" tabRatio="636" activeTab="0"/>
  </bookViews>
  <sheets>
    <sheet name="SRCWork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<sst xmlns="http://schemas.openxmlformats.org/spreadsheetml/2006/main" count="42" uniqueCount="35">
  <si>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SRC Ceiling</t>
  </si>
  <si>
    <t>Step 1: Existing Retention</t>
  </si>
  <si>
    <t>Step 2: Proposed Retention</t>
  </si>
  <si>
    <t>data input cells</t>
  </si>
  <si>
    <t>calculation cells</t>
  </si>
  <si>
    <t>constant values</t>
  </si>
  <si>
    <t xml:space="preserve">Total Additional Retention Proposed </t>
  </si>
  <si>
    <t>Impervious Area (sf)</t>
  </si>
  <si>
    <t>Natural Area (sf)</t>
  </si>
  <si>
    <t>Compacted Cover Area (sf)</t>
  </si>
  <si>
    <t>Retention from Existing Land Cover (gal)</t>
  </si>
  <si>
    <t>Total Existing Retention (gal)</t>
  </si>
  <si>
    <t>Retention from Proposed Land Cover (gal)</t>
  </si>
  <si>
    <t>SRC Precipitation Ceiling (in)</t>
  </si>
  <si>
    <t>Drainage Area</t>
  </si>
  <si>
    <t>A</t>
  </si>
  <si>
    <t>B</t>
  </si>
  <si>
    <t>C</t>
  </si>
  <si>
    <t>D</t>
  </si>
  <si>
    <t>E</t>
  </si>
  <si>
    <t>SRC Eligible Volume (gal)</t>
  </si>
  <si>
    <t>Step 3: Calculate SRCs (internal calculation)</t>
  </si>
  <si>
    <t>Step 4: Verify SRCs (internal calculation)</t>
  </si>
  <si>
    <t>Site Total SRC Eligible Volume (gal)</t>
  </si>
  <si>
    <t>Site Name:</t>
  </si>
  <si>
    <t>Total Proposed and Existing Retention (gal)</t>
  </si>
  <si>
    <t>Proposed Additional Stormwater Retention</t>
  </si>
  <si>
    <t>Retention from Existing Stormwater Management Practice (BMP)</t>
  </si>
  <si>
    <t>BMP 1 (gal)</t>
  </si>
  <si>
    <t>BMP 2 (gal)</t>
  </si>
  <si>
    <t>BMP 3 (gal)</t>
  </si>
  <si>
    <t>Add together BMP 4, 5, 6, etc.(gal)</t>
  </si>
  <si>
    <t>Retention from Proposed BMP - include BMPs retained from existing conditions</t>
  </si>
  <si>
    <t>Maximum SRCs (based on existing BMP)</t>
  </si>
  <si>
    <t>District of Columbia Stormwater Retention Credits (SRCs) Calculation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</si>
</sst>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4" fontId="3" fillId="3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4" borderId="1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/>
      <protection/>
    </xf>
    <xf numFmtId="3" fontId="2" fillId="34" borderId="13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0" fontId="3" fillId="33" borderId="14" xfId="0" applyFont="1" applyFill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2.125" style="3" customWidth="1"/>
    <col min="2" max="16384" width="9.00390625" style="3" customWidth="1"/>
  </cols>
  <sheetData>
    <row r="1" ht="18">
      <c r="A1" s="2" t="s">
        <v>34</v>
      </c>
    </row>
    <row r="2" ht="15.75">
      <c r="A2" s="4" t="s">
        <v>26</v>
      </c>
    </row>
    <row r="3" ht="12.75">
      <c r="A3" s="5"/>
    </row>
    <row r="4" spans="1:2" ht="12.75">
      <c r="A4" s="6"/>
      <c r="B4" s="3" t="s">
        <v>3</v>
      </c>
    </row>
    <row r="5" spans="1:2" ht="12.75">
      <c r="A5" s="7"/>
      <c r="B5" s="3" t="s">
        <v>4</v>
      </c>
    </row>
    <row r="6" spans="1:2" ht="12.75">
      <c r="A6" s="8"/>
      <c r="B6" s="3" t="s">
        <v>5</v>
      </c>
    </row>
    <row r="7" s="9" customFormat="1" ht="12.75"/>
    <row r="8" spans="1:6" ht="15.75">
      <c r="A8" s="10" t="s">
        <v>24</v>
      </c>
      <c r="B8" s="32"/>
      <c r="C8" s="33"/>
      <c r="D8" s="33"/>
      <c r="E8" s="33"/>
      <c r="F8" s="34"/>
    </row>
    <row r="9" ht="12.75">
      <c r="A9" s="11"/>
    </row>
    <row r="10" spans="1:6" ht="12.75">
      <c r="A10" s="12" t="s">
        <v>13</v>
      </c>
      <c r="B10" s="13">
        <v>1.7</v>
      </c>
      <c r="C10" s="9"/>
      <c r="D10" s="9"/>
      <c r="E10" s="9"/>
      <c r="F10" s="9"/>
    </row>
    <row r="11" spans="1:4" ht="12.75">
      <c r="A11" s="5"/>
      <c r="B11" s="5"/>
      <c r="C11" s="5"/>
      <c r="D11" s="5"/>
    </row>
    <row r="12" spans="1:4" ht="12.75">
      <c r="A12" s="5"/>
      <c r="B12" s="14" t="s">
        <v>14</v>
      </c>
      <c r="C12" s="14"/>
      <c r="D12" s="14"/>
    </row>
    <row r="13" spans="1:6" ht="12.75">
      <c r="A13" s="15" t="s">
        <v>1</v>
      </c>
      <c r="B13" s="16" t="s">
        <v>15</v>
      </c>
      <c r="C13" s="16" t="s">
        <v>16</v>
      </c>
      <c r="D13" s="16" t="s">
        <v>17</v>
      </c>
      <c r="E13" s="16" t="s">
        <v>18</v>
      </c>
      <c r="F13" s="16" t="s">
        <v>19</v>
      </c>
    </row>
    <row r="14" spans="1:6" ht="12.75">
      <c r="A14" s="12" t="s">
        <v>7</v>
      </c>
      <c r="B14" s="1">
        <v>4300</v>
      </c>
      <c r="C14" s="1">
        <v>0</v>
      </c>
      <c r="D14" s="1">
        <v>0</v>
      </c>
      <c r="E14" s="1">
        <v>0</v>
      </c>
      <c r="F14" s="1">
        <v>0</v>
      </c>
    </row>
    <row r="15" spans="1:6" ht="12.75">
      <c r="A15" s="12" t="s">
        <v>9</v>
      </c>
      <c r="B15" s="1">
        <v>700</v>
      </c>
      <c r="C15" s="1">
        <v>0</v>
      </c>
      <c r="D15" s="1">
        <v>0</v>
      </c>
      <c r="E15" s="1">
        <v>0</v>
      </c>
      <c r="F15" s="1">
        <v>0</v>
      </c>
    </row>
    <row r="16" spans="1:6" ht="12.75">
      <c r="A16" s="12" t="s">
        <v>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ht="12.75">
      <c r="A17" s="12" t="s">
        <v>10</v>
      </c>
      <c r="B17" s="17">
        <f>((0.05*B14)+(0.75*B15)+(1*B16))*($B$10/12)*7.48</f>
        <v>784.1533333333333</v>
      </c>
      <c r="C17" s="17">
        <f>((0.05*C14)+(0.75*C15)+(1*C16))*($B$10/12)*7.48</f>
        <v>0</v>
      </c>
      <c r="D17" s="17">
        <f>((0.05*D14)+(0.75*D15)+(1*D16))*($B$10/12)*7.48</f>
        <v>0</v>
      </c>
      <c r="E17" s="17">
        <f>((0.05*E14)+(0.75*E15)+(1*E16))*($B$10/12)*7.48</f>
        <v>0</v>
      </c>
      <c r="F17" s="17">
        <f>((0.05*F14)+(0.75*F15)+(1*F16))*($B$10/12)*7.48</f>
        <v>0</v>
      </c>
    </row>
    <row r="18" spans="2:6" s="18" customFormat="1" ht="12.75">
      <c r="B18" s="19"/>
      <c r="C18" s="19"/>
      <c r="D18" s="19"/>
      <c r="E18" s="19"/>
      <c r="F18" s="19"/>
    </row>
    <row r="19" spans="1:6" s="18" customFormat="1" ht="12.75">
      <c r="A19" s="18" t="s">
        <v>27</v>
      </c>
      <c r="B19" s="19"/>
      <c r="C19" s="19"/>
      <c r="D19" s="19"/>
      <c r="E19" s="19"/>
      <c r="F19" s="19"/>
    </row>
    <row r="20" spans="1:6" ht="12.75">
      <c r="A20" s="12" t="s">
        <v>28</v>
      </c>
      <c r="B20" s="1">
        <v>3186</v>
      </c>
      <c r="C20" s="1">
        <v>0</v>
      </c>
      <c r="D20" s="1">
        <v>0</v>
      </c>
      <c r="E20" s="1">
        <v>0</v>
      </c>
      <c r="F20" s="1">
        <v>0</v>
      </c>
    </row>
    <row r="21" spans="1:6" ht="12.75">
      <c r="A21" s="12" t="s">
        <v>29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</row>
    <row r="22" spans="1:6" ht="12.75">
      <c r="A22" s="12" t="s">
        <v>30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12.75">
      <c r="A23" s="12" t="s">
        <v>31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2:6" s="18" customFormat="1" ht="12.75">
      <c r="B24" s="19"/>
      <c r="C24" s="19"/>
      <c r="D24" s="19"/>
      <c r="E24" s="19"/>
      <c r="F24" s="19"/>
    </row>
    <row r="25" spans="1:6" ht="12.75">
      <c r="A25" s="12" t="s">
        <v>11</v>
      </c>
      <c r="B25" s="17">
        <f>SUM(B17:B24)</f>
        <v>3970.153333333333</v>
      </c>
      <c r="C25" s="17">
        <f>SUM(C17:C24)</f>
        <v>0</v>
      </c>
      <c r="D25" s="17">
        <f>SUM(D17:D24)</f>
        <v>0</v>
      </c>
      <c r="E25" s="17">
        <f>SUM(E17:E24)</f>
        <v>0</v>
      </c>
      <c r="F25" s="17">
        <f>SUM(F17:F24)</f>
        <v>0</v>
      </c>
    </row>
    <row r="26" spans="2:6" s="20" customFormat="1" ht="12.75">
      <c r="B26" s="21"/>
      <c r="C26" s="21"/>
      <c r="D26" s="21"/>
      <c r="E26" s="21"/>
      <c r="F26" s="21"/>
    </row>
    <row r="27" spans="1:6" ht="12.75">
      <c r="A27" s="22" t="s">
        <v>2</v>
      </c>
      <c r="B27" s="23"/>
      <c r="C27" s="23"/>
      <c r="D27" s="23"/>
      <c r="E27" s="23"/>
      <c r="F27" s="23"/>
    </row>
    <row r="28" spans="1:6" ht="12.75">
      <c r="A28" s="12" t="s">
        <v>7</v>
      </c>
      <c r="B28" s="1">
        <v>4300</v>
      </c>
      <c r="C28" s="1">
        <v>0</v>
      </c>
      <c r="D28" s="1">
        <v>0</v>
      </c>
      <c r="E28" s="1">
        <v>0</v>
      </c>
      <c r="F28" s="1">
        <v>0</v>
      </c>
    </row>
    <row r="29" spans="1:6" ht="12.75">
      <c r="A29" s="12" t="s">
        <v>9</v>
      </c>
      <c r="B29" s="1">
        <v>700</v>
      </c>
      <c r="C29" s="1">
        <v>0</v>
      </c>
      <c r="D29" s="1">
        <v>0</v>
      </c>
      <c r="E29" s="1">
        <v>0</v>
      </c>
      <c r="F29" s="1">
        <v>0</v>
      </c>
    </row>
    <row r="30" spans="1:6" ht="12.75">
      <c r="A30" s="12" t="s">
        <v>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ht="12.75">
      <c r="A31" s="12" t="s">
        <v>12</v>
      </c>
      <c r="B31" s="17">
        <f>((0.05*B28)+(0.75*B29)+(1*B30))*($B$10/12)*7.48</f>
        <v>784.1533333333333</v>
      </c>
      <c r="C31" s="17">
        <f>((0.05*C28)+(0.75*C29)+(1*C30))*($B$10/12)*7.48</f>
        <v>0</v>
      </c>
      <c r="D31" s="17">
        <f>((0.05*D28)+(0.75*D29)+(1*D30))*($B$10/12)*7.48</f>
        <v>0</v>
      </c>
      <c r="E31" s="17">
        <f>((0.05*E28)+(0.75*E29)+(1*E30))*($B$10/12)*7.48</f>
        <v>0</v>
      </c>
      <c r="F31" s="17">
        <f>((0.05*F28)+(0.75*F29)+(1*F30))*($B$10/12)*7.48</f>
        <v>0</v>
      </c>
    </row>
    <row r="32" spans="2:6" s="18" customFormat="1" ht="12.75">
      <c r="B32" s="19"/>
      <c r="C32" s="19"/>
      <c r="D32" s="19"/>
      <c r="E32" s="19"/>
      <c r="F32" s="19"/>
    </row>
    <row r="33" spans="1:6" s="18" customFormat="1" ht="12.75">
      <c r="A33" s="3" t="s">
        <v>32</v>
      </c>
      <c r="B33" s="19"/>
      <c r="C33" s="19"/>
      <c r="D33" s="19"/>
      <c r="E33" s="19"/>
      <c r="F33" s="19"/>
    </row>
    <row r="34" spans="1:6" ht="12.75">
      <c r="A34" s="12" t="s">
        <v>28</v>
      </c>
      <c r="B34" s="1">
        <v>3186</v>
      </c>
      <c r="C34" s="1">
        <v>0</v>
      </c>
      <c r="D34" s="1">
        <v>0</v>
      </c>
      <c r="E34" s="1">
        <v>0</v>
      </c>
      <c r="F34" s="1">
        <v>0</v>
      </c>
    </row>
    <row r="35" spans="1:6" ht="12.75">
      <c r="A35" s="12" t="s">
        <v>29</v>
      </c>
      <c r="B35" s="1">
        <v>3000</v>
      </c>
      <c r="C35" s="1">
        <v>0</v>
      </c>
      <c r="D35" s="1">
        <v>0</v>
      </c>
      <c r="E35" s="1">
        <v>0</v>
      </c>
      <c r="F35" s="1">
        <v>0</v>
      </c>
    </row>
    <row r="36" spans="1:6" ht="12.75">
      <c r="A36" s="12" t="s">
        <v>30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</row>
    <row r="37" spans="1:6" ht="12.75">
      <c r="A37" s="12" t="s">
        <v>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</row>
    <row r="38" spans="2:6" s="18" customFormat="1" ht="12.75">
      <c r="B38" s="19"/>
      <c r="C38" s="19"/>
      <c r="D38" s="19"/>
      <c r="E38" s="19"/>
      <c r="F38" s="19"/>
    </row>
    <row r="39" spans="1:6" ht="12.75">
      <c r="A39" s="12" t="s">
        <v>25</v>
      </c>
      <c r="B39" s="17">
        <f>SUM(B31:B38)</f>
        <v>6970.153333333334</v>
      </c>
      <c r="C39" s="17">
        <f>SUM(C31:C38)</f>
        <v>0</v>
      </c>
      <c r="D39" s="17">
        <f>SUM(D31:D38)</f>
        <v>0</v>
      </c>
      <c r="E39" s="17">
        <f>SUM(E31:E38)</f>
        <v>0</v>
      </c>
      <c r="F39" s="17">
        <f>SUM(F31:F38)</f>
        <v>0</v>
      </c>
    </row>
    <row r="40" spans="2:6" ht="12.75">
      <c r="B40" s="23"/>
      <c r="C40" s="23"/>
      <c r="D40" s="23"/>
      <c r="E40" s="23"/>
      <c r="F40" s="23"/>
    </row>
    <row r="41" spans="1:6" ht="12.75">
      <c r="A41" s="22" t="s">
        <v>21</v>
      </c>
      <c r="B41" s="23"/>
      <c r="C41" s="23"/>
      <c r="D41" s="23"/>
      <c r="E41" s="23"/>
      <c r="F41" s="23"/>
    </row>
    <row r="42" spans="1:6" ht="12.75">
      <c r="A42" s="24" t="s">
        <v>6</v>
      </c>
      <c r="B42" s="17">
        <f>B39-B25</f>
        <v>3000.0000000000005</v>
      </c>
      <c r="C42" s="17">
        <f>C39-C25</f>
        <v>0</v>
      </c>
      <c r="D42" s="17">
        <f>D39-D25</f>
        <v>0</v>
      </c>
      <c r="E42" s="17">
        <f>E39-E25</f>
        <v>0</v>
      </c>
      <c r="F42" s="17">
        <f>F39-F25</f>
        <v>0</v>
      </c>
    </row>
    <row r="43" spans="2:6" ht="12.75">
      <c r="B43" s="23"/>
      <c r="C43" s="23"/>
      <c r="D43" s="23"/>
      <c r="E43" s="23"/>
      <c r="F43" s="23"/>
    </row>
    <row r="44" spans="1:6" ht="12.75">
      <c r="A44" s="22" t="s">
        <v>22</v>
      </c>
      <c r="B44" s="23"/>
      <c r="C44" s="23"/>
      <c r="D44" s="23"/>
      <c r="E44" s="23"/>
      <c r="F44" s="23"/>
    </row>
    <row r="45" spans="1:6" ht="12.75">
      <c r="A45" s="12" t="s">
        <v>0</v>
      </c>
      <c r="B45" s="25">
        <f>((0.95*B14)+(0.25*B15)+(0*B16))*($B$10/12)*7.48</f>
        <v>4514.18</v>
      </c>
      <c r="C45" s="25">
        <f>((0.95*C14)+(0.25*C15)+(0*C16))*($B$10/12)*7.48</f>
        <v>0</v>
      </c>
      <c r="D45" s="25">
        <f>((0.95*D14)+(0.25*D15)+(0*D16))*($B$10/12)*7.48</f>
        <v>0</v>
      </c>
      <c r="E45" s="25">
        <f>((0.95*E14)+(0.25*E15)+(0*E16))*($B$10/12)*7.48</f>
        <v>0</v>
      </c>
      <c r="F45" s="25">
        <f>((0.95*F14)+(0.25*F15)+(0*F16))*($B$10/12)*7.48</f>
        <v>0</v>
      </c>
    </row>
    <row r="46" spans="1:6" ht="12.75">
      <c r="A46" s="12" t="s">
        <v>33</v>
      </c>
      <c r="B46" s="26">
        <f>B45-SUM(B20:B23)</f>
        <v>1328.1800000000003</v>
      </c>
      <c r="C46" s="26">
        <f>C45-SUM(C20:C23)</f>
        <v>0</v>
      </c>
      <c r="D46" s="26">
        <f>D45-SUM(D20:D23)</f>
        <v>0</v>
      </c>
      <c r="E46" s="26">
        <f>E45-SUM(E20:E23)</f>
        <v>0</v>
      </c>
      <c r="F46" s="26">
        <f>F45-SUM(F20:F23)</f>
        <v>0</v>
      </c>
    </row>
    <row r="47" spans="2:6" ht="12.75">
      <c r="B47" s="27"/>
      <c r="C47" s="27"/>
      <c r="D47" s="27"/>
      <c r="E47" s="27"/>
      <c r="F47" s="27"/>
    </row>
    <row r="48" spans="1:6" ht="12.75">
      <c r="A48" s="24" t="s">
        <v>20</v>
      </c>
      <c r="B48" s="26">
        <f>IF(B42&lt;B46,B42,B46)</f>
        <v>1328.1800000000003</v>
      </c>
      <c r="C48" s="26">
        <f>IF(C42&lt;C46,C42,C46)</f>
        <v>0</v>
      </c>
      <c r="D48" s="26">
        <f>IF(D42&lt;D46,D42,D46)</f>
        <v>0</v>
      </c>
      <c r="E48" s="26">
        <f>IF(E42&lt;E46,E42,E46)</f>
        <v>0</v>
      </c>
      <c r="F48" s="26">
        <f>IF(F42&lt;F46,F42,F46)</f>
        <v>0</v>
      </c>
    </row>
    <row r="49" spans="1:6" ht="13.5" thickBot="1">
      <c r="A49" s="11"/>
      <c r="B49" s="27"/>
      <c r="C49" s="23"/>
      <c r="D49" s="23"/>
      <c r="E49" s="23"/>
      <c r="F49" s="23"/>
    </row>
    <row r="50" spans="1:6" ht="13.5" thickBot="1">
      <c r="A50" s="28" t="s">
        <v>23</v>
      </c>
      <c r="B50" s="29">
        <f>SUM(B48:F48)</f>
        <v>1328.1800000000003</v>
      </c>
      <c r="C50" s="30"/>
      <c r="D50" s="31"/>
      <c r="E50" s="31"/>
      <c r="F50" s="23"/>
    </row>
  </sheetData>
  <sheetProtection password="C9FF" sheet="1" objects="1" scenarios="1"/>
  <mergeCells count="1">
    <mergeCell ref="B8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Clark</dc:creator>
  <cp:keywords/>
  <dc:description/>
  <cp:lastModifiedBy>brian.vanwye</cp:lastModifiedBy>
  <cp:lastPrinted>2012-07-11T21:08:35Z</cp:lastPrinted>
  <dcterms:created xsi:type="dcterms:W3CDTF">2011-08-18T02:26:52Z</dcterms:created>
  <dcterms:modified xsi:type="dcterms:W3CDTF">2012-08-20T20:35:16Z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