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Disclaimer" sheetId="6" r:id="rId1"/>
    <sheet name="Instructions for Use" sheetId="2" r:id="rId2"/>
    <sheet name="Bioretention Info" sheetId="5" r:id="rId3"/>
    <sheet name="Cost Calculator" sheetId="1" r:id="rId4"/>
    <sheet name="Glossary" sheetId="3" r:id="rId5"/>
  </sheets>
  <calcPr calcId="145621"/>
</workbook>
</file>

<file path=xl/calcChain.xml><?xml version="1.0" encoding="utf-8"?>
<calcChain xmlns="http://schemas.openxmlformats.org/spreadsheetml/2006/main">
  <c r="I83" i="1" l="1"/>
  <c r="H83" i="1"/>
  <c r="G83" i="1"/>
  <c r="J83" i="1" s="1"/>
  <c r="H5" i="1" l="1"/>
  <c r="H126" i="1"/>
  <c r="I126" i="1"/>
  <c r="I125" i="1"/>
  <c r="H125" i="1"/>
  <c r="I79" i="1"/>
  <c r="I80" i="1"/>
  <c r="I81" i="1"/>
  <c r="I82" i="1"/>
  <c r="I84" i="1"/>
  <c r="I85" i="1"/>
  <c r="I86" i="1"/>
  <c r="I87" i="1"/>
  <c r="I88" i="1"/>
  <c r="I89" i="1"/>
  <c r="I90" i="1"/>
  <c r="I91" i="1"/>
  <c r="I92" i="1"/>
  <c r="I93" i="1"/>
  <c r="I94" i="1"/>
  <c r="I95" i="1"/>
  <c r="I96" i="1"/>
  <c r="I97" i="1"/>
  <c r="H79" i="1"/>
  <c r="H80" i="1"/>
  <c r="H81" i="1"/>
  <c r="H82" i="1"/>
  <c r="H84" i="1"/>
  <c r="H85" i="1"/>
  <c r="H86" i="1"/>
  <c r="H87" i="1"/>
  <c r="H88" i="1"/>
  <c r="H89" i="1"/>
  <c r="H90" i="1"/>
  <c r="H91" i="1"/>
  <c r="H92" i="1"/>
  <c r="H93" i="1"/>
  <c r="H94" i="1"/>
  <c r="H95" i="1"/>
  <c r="H96" i="1"/>
  <c r="H97" i="1"/>
  <c r="I68" i="1"/>
  <c r="I69" i="1"/>
  <c r="I70" i="1"/>
  <c r="I71" i="1"/>
  <c r="I72" i="1"/>
  <c r="I73" i="1"/>
  <c r="I74" i="1"/>
  <c r="H68" i="1"/>
  <c r="H69" i="1"/>
  <c r="H70" i="1"/>
  <c r="H71" i="1"/>
  <c r="H72" i="1"/>
  <c r="H73" i="1"/>
  <c r="H74" i="1"/>
  <c r="I56" i="1"/>
  <c r="I57" i="1"/>
  <c r="I58" i="1"/>
  <c r="I59" i="1"/>
  <c r="I60" i="1"/>
  <c r="I61" i="1"/>
  <c r="I62" i="1"/>
  <c r="I63" i="1"/>
  <c r="H56" i="1"/>
  <c r="H57" i="1"/>
  <c r="H58" i="1"/>
  <c r="H59" i="1"/>
  <c r="H60" i="1"/>
  <c r="H61" i="1"/>
  <c r="H62" i="1"/>
  <c r="H63" i="1"/>
  <c r="I37" i="1"/>
  <c r="I38" i="1"/>
  <c r="I39" i="1"/>
  <c r="I40" i="1"/>
  <c r="I41" i="1"/>
  <c r="I42" i="1"/>
  <c r="I43" i="1"/>
  <c r="I44" i="1"/>
  <c r="I45" i="1"/>
  <c r="I46" i="1"/>
  <c r="I47" i="1"/>
  <c r="I48" i="1"/>
  <c r="I49" i="1"/>
  <c r="I50" i="1"/>
  <c r="I51" i="1"/>
  <c r="H37" i="1"/>
  <c r="H38" i="1"/>
  <c r="H39" i="1"/>
  <c r="H40" i="1"/>
  <c r="H41" i="1"/>
  <c r="H42" i="1"/>
  <c r="H43" i="1"/>
  <c r="H44" i="1"/>
  <c r="H45" i="1"/>
  <c r="H46" i="1"/>
  <c r="H47" i="1"/>
  <c r="H48" i="1"/>
  <c r="H49" i="1"/>
  <c r="H50" i="1"/>
  <c r="H51" i="1"/>
  <c r="I103" i="1"/>
  <c r="I106" i="1"/>
  <c r="I107" i="1"/>
  <c r="I108" i="1"/>
  <c r="I109" i="1"/>
  <c r="I110" i="1"/>
  <c r="I111" i="1"/>
  <c r="I112" i="1"/>
  <c r="I113" i="1"/>
  <c r="I114" i="1"/>
  <c r="I115" i="1"/>
  <c r="I102" i="1"/>
  <c r="H111" i="1"/>
  <c r="H103" i="1"/>
  <c r="H104" i="1"/>
  <c r="H105" i="1"/>
  <c r="H106" i="1"/>
  <c r="H107" i="1"/>
  <c r="H108" i="1"/>
  <c r="H109" i="1"/>
  <c r="H110" i="1"/>
  <c r="H112" i="1"/>
  <c r="H113" i="1"/>
  <c r="H114" i="1"/>
  <c r="H115" i="1"/>
  <c r="I78" i="1"/>
  <c r="I67" i="1"/>
  <c r="I55" i="1"/>
  <c r="I36" i="1"/>
  <c r="H102" i="1"/>
  <c r="H78" i="1"/>
  <c r="H67" i="1"/>
  <c r="H55" i="1"/>
  <c r="H36" i="1"/>
  <c r="I25" i="1"/>
  <c r="I6" i="1"/>
  <c r="I7" i="1"/>
  <c r="I8" i="1"/>
  <c r="I9" i="1"/>
  <c r="I10" i="1"/>
  <c r="I11" i="1"/>
  <c r="I12" i="1"/>
  <c r="I13" i="1"/>
  <c r="I14" i="1"/>
  <c r="I15" i="1"/>
  <c r="I16" i="1"/>
  <c r="I17" i="1"/>
  <c r="I18" i="1"/>
  <c r="I19" i="1"/>
  <c r="I20" i="1"/>
  <c r="I21" i="1"/>
  <c r="I22" i="1"/>
  <c r="I23" i="1"/>
  <c r="I24" i="1"/>
  <c r="I26" i="1"/>
  <c r="I27" i="1"/>
  <c r="I28" i="1"/>
  <c r="I29" i="1"/>
  <c r="I30" i="1"/>
  <c r="I31" i="1"/>
  <c r="I32" i="1"/>
  <c r="I5" i="1"/>
  <c r="H10" i="1"/>
  <c r="H6" i="1"/>
  <c r="H7" i="1"/>
  <c r="H8" i="1"/>
  <c r="H9" i="1"/>
  <c r="H11" i="1"/>
  <c r="H12" i="1"/>
  <c r="H13" i="1"/>
  <c r="H14" i="1"/>
  <c r="H15" i="1"/>
  <c r="H16" i="1"/>
  <c r="H17" i="1"/>
  <c r="H18" i="1"/>
  <c r="H19" i="1"/>
  <c r="H20" i="1"/>
  <c r="H21" i="1"/>
  <c r="H22" i="1"/>
  <c r="H23" i="1"/>
  <c r="H24" i="1"/>
  <c r="H25" i="1"/>
  <c r="H26" i="1"/>
  <c r="H27" i="1"/>
  <c r="H28" i="1"/>
  <c r="H29" i="1"/>
  <c r="H30" i="1"/>
  <c r="H31" i="1"/>
  <c r="H32" i="1"/>
  <c r="C119" i="1" l="1"/>
  <c r="C118" i="1"/>
  <c r="G114" i="1"/>
  <c r="J114" i="1" l="1"/>
  <c r="G79" i="1"/>
  <c r="J79" i="1" s="1"/>
  <c r="G80" i="1"/>
  <c r="J80" i="1" s="1"/>
  <c r="G81" i="1"/>
  <c r="J81" i="1" s="1"/>
  <c r="G82" i="1"/>
  <c r="J82" i="1" s="1"/>
  <c r="G84" i="1"/>
  <c r="J84" i="1" s="1"/>
  <c r="G85" i="1"/>
  <c r="J85" i="1" s="1"/>
  <c r="G86" i="1"/>
  <c r="J86" i="1" s="1"/>
  <c r="G87" i="1"/>
  <c r="J87" i="1" s="1"/>
  <c r="G88" i="1"/>
  <c r="J88" i="1" s="1"/>
  <c r="G89" i="1"/>
  <c r="J89" i="1" s="1"/>
  <c r="G90" i="1"/>
  <c r="J90" i="1" s="1"/>
  <c r="G91" i="1"/>
  <c r="J91" i="1" s="1"/>
  <c r="G92" i="1"/>
  <c r="J92" i="1" s="1"/>
  <c r="G93" i="1"/>
  <c r="J93" i="1" s="1"/>
  <c r="G94" i="1"/>
  <c r="J94" i="1" s="1"/>
  <c r="G95" i="1"/>
  <c r="J95" i="1" s="1"/>
  <c r="G96" i="1"/>
  <c r="J96" i="1" s="1"/>
  <c r="G97" i="1"/>
  <c r="J97" i="1" s="1"/>
  <c r="G68" i="1"/>
  <c r="J68" i="1" s="1"/>
  <c r="G69" i="1"/>
  <c r="J69" i="1" s="1"/>
  <c r="G70" i="1"/>
  <c r="J70" i="1" s="1"/>
  <c r="G71" i="1"/>
  <c r="J71" i="1" s="1"/>
  <c r="G72" i="1"/>
  <c r="J72" i="1" s="1"/>
  <c r="G73" i="1"/>
  <c r="J73" i="1" s="1"/>
  <c r="G74" i="1"/>
  <c r="J74" i="1" s="1"/>
  <c r="G56" i="1"/>
  <c r="J56" i="1" s="1"/>
  <c r="G57" i="1"/>
  <c r="J57" i="1" s="1"/>
  <c r="G58" i="1"/>
  <c r="J58" i="1" s="1"/>
  <c r="G59" i="1"/>
  <c r="J59" i="1" s="1"/>
  <c r="G60" i="1"/>
  <c r="J60" i="1" s="1"/>
  <c r="G61" i="1"/>
  <c r="J61" i="1" s="1"/>
  <c r="G62" i="1"/>
  <c r="J62" i="1" s="1"/>
  <c r="G63" i="1"/>
  <c r="J63" i="1" s="1"/>
  <c r="G37" i="1"/>
  <c r="J37" i="1" s="1"/>
  <c r="G38" i="1"/>
  <c r="J38" i="1" s="1"/>
  <c r="G39" i="1"/>
  <c r="J39" i="1" s="1"/>
  <c r="G40" i="1"/>
  <c r="J40" i="1" s="1"/>
  <c r="G41" i="1"/>
  <c r="J41" i="1" s="1"/>
  <c r="G42" i="1"/>
  <c r="J42" i="1" s="1"/>
  <c r="G43" i="1"/>
  <c r="J43" i="1" s="1"/>
  <c r="G44" i="1"/>
  <c r="J44" i="1" s="1"/>
  <c r="G45" i="1"/>
  <c r="J45" i="1" s="1"/>
  <c r="G46" i="1"/>
  <c r="J46" i="1" s="1"/>
  <c r="G47" i="1"/>
  <c r="J47" i="1" s="1"/>
  <c r="G48" i="1"/>
  <c r="J48" i="1" s="1"/>
  <c r="G49" i="1"/>
  <c r="J49" i="1" s="1"/>
  <c r="G50" i="1"/>
  <c r="J50" i="1" s="1"/>
  <c r="G51" i="1"/>
  <c r="J51" i="1" s="1"/>
  <c r="G14" i="1"/>
  <c r="J14" i="1" s="1"/>
  <c r="G15" i="1"/>
  <c r="J15" i="1" s="1"/>
  <c r="G16" i="1"/>
  <c r="J16" i="1" s="1"/>
  <c r="G17" i="1"/>
  <c r="J17" i="1" s="1"/>
  <c r="G18" i="1"/>
  <c r="J18" i="1" s="1"/>
  <c r="G19" i="1"/>
  <c r="J19" i="1" s="1"/>
  <c r="G20" i="1"/>
  <c r="J20" i="1" s="1"/>
  <c r="G21" i="1"/>
  <c r="J21" i="1" s="1"/>
  <c r="G22" i="1"/>
  <c r="J22" i="1" s="1"/>
  <c r="G23" i="1"/>
  <c r="J23" i="1" s="1"/>
  <c r="G24" i="1"/>
  <c r="J24" i="1" s="1"/>
  <c r="G25" i="1"/>
  <c r="J25" i="1" s="1"/>
  <c r="G26" i="1"/>
  <c r="J26" i="1" s="1"/>
  <c r="G27" i="1"/>
  <c r="J27" i="1" s="1"/>
  <c r="G28" i="1"/>
  <c r="J28" i="1" s="1"/>
  <c r="G29" i="1"/>
  <c r="J29" i="1" s="1"/>
  <c r="G30" i="1"/>
  <c r="J30" i="1" s="1"/>
  <c r="G31" i="1"/>
  <c r="J31" i="1" s="1"/>
  <c r="G32" i="1"/>
  <c r="J32" i="1" s="1"/>
  <c r="G6" i="1"/>
  <c r="J6" i="1" s="1"/>
  <c r="G7" i="1"/>
  <c r="J7" i="1" s="1"/>
  <c r="G8" i="1"/>
  <c r="J8" i="1" s="1"/>
  <c r="G9" i="1"/>
  <c r="J9" i="1" s="1"/>
  <c r="G10" i="1"/>
  <c r="J10" i="1" s="1"/>
  <c r="G11" i="1"/>
  <c r="J11" i="1" s="1"/>
  <c r="G12" i="1"/>
  <c r="J12" i="1" s="1"/>
  <c r="G13" i="1"/>
  <c r="J13" i="1" s="1"/>
  <c r="G5" i="1"/>
  <c r="J5" i="1" s="1"/>
  <c r="G36" i="1"/>
  <c r="J36" i="1" s="1"/>
  <c r="G55" i="1"/>
  <c r="J55" i="1" s="1"/>
  <c r="G67" i="1"/>
  <c r="J67" i="1" s="1"/>
  <c r="G78" i="1"/>
  <c r="J78" i="1" s="1"/>
  <c r="G115" i="1"/>
  <c r="J115" i="1" s="1"/>
  <c r="G113" i="1"/>
  <c r="J113" i="1" s="1"/>
  <c r="G111" i="1"/>
  <c r="J111" i="1" s="1"/>
  <c r="G112" i="1"/>
  <c r="J112" i="1" s="1"/>
  <c r="G110" i="1"/>
  <c r="J110" i="1" s="1"/>
  <c r="G109" i="1"/>
  <c r="J109" i="1" s="1"/>
  <c r="G108" i="1"/>
  <c r="J108" i="1" s="1"/>
  <c r="G107" i="1"/>
  <c r="J107" i="1" s="1"/>
  <c r="G106" i="1"/>
  <c r="J106" i="1" s="1"/>
  <c r="G103" i="1"/>
  <c r="J103" i="1" s="1"/>
  <c r="G102" i="1"/>
  <c r="J102" i="1" s="1"/>
  <c r="G125" i="1"/>
  <c r="J125" i="1" s="1"/>
  <c r="G126" i="1"/>
  <c r="J126" i="1" s="1"/>
  <c r="G124" i="1"/>
  <c r="C120" i="1" l="1"/>
  <c r="F105" i="1"/>
  <c r="F104" i="1"/>
  <c r="G105" i="1" l="1"/>
  <c r="J105" i="1" s="1"/>
  <c r="I105" i="1"/>
  <c r="G104" i="1"/>
  <c r="J104" i="1" s="1"/>
  <c r="I104" i="1"/>
  <c r="J124" i="1" l="1"/>
  <c r="J130" i="1" s="1"/>
  <c r="H124" i="1"/>
  <c r="J128" i="1" s="1"/>
  <c r="I124" i="1"/>
  <c r="C133" i="1" l="1"/>
  <c r="C135" i="1"/>
  <c r="J129" i="1"/>
  <c r="C134" i="1" s="1"/>
</calcChain>
</file>

<file path=xl/sharedStrings.xml><?xml version="1.0" encoding="utf-8"?>
<sst xmlns="http://schemas.openxmlformats.org/spreadsheetml/2006/main" count="319" uniqueCount="175">
  <si>
    <t>Item</t>
  </si>
  <si>
    <t>Quantity</t>
  </si>
  <si>
    <t>Unit</t>
  </si>
  <si>
    <t>LF</t>
  </si>
  <si>
    <t>Remove and Dispose of Concrete Driveway Aprons</t>
  </si>
  <si>
    <t>SY</t>
  </si>
  <si>
    <t>Remove and Dispose of Asphalt Paving</t>
  </si>
  <si>
    <t>Remove and Dispose of Concrete/Asphalt Sidewalk</t>
  </si>
  <si>
    <t>CY</t>
  </si>
  <si>
    <t xml:space="preserve">Sawcut existing paving </t>
  </si>
  <si>
    <t>EA</t>
  </si>
  <si>
    <t>Hand Dig Test Pit</t>
  </si>
  <si>
    <t>Remove/Dispose Existing Fence</t>
  </si>
  <si>
    <t>Remove/Replace concrete sidewalk</t>
  </si>
  <si>
    <t>Remove/Replace Driveway Apron</t>
  </si>
  <si>
    <t>Tree Removal - 6-12" dia</t>
  </si>
  <si>
    <t>Tree Removal - 12-24" dia</t>
  </si>
  <si>
    <t>Tree Removal - 24-36" dia</t>
  </si>
  <si>
    <t>Inflow Protection into a trap or basin</t>
  </si>
  <si>
    <t>Hydroseeding</t>
  </si>
  <si>
    <t>Sodding (Under 1000 SY)</t>
  </si>
  <si>
    <t>Sodding (Over 1000 SY)</t>
  </si>
  <si>
    <t>Temporary Seeding and Straw Mulching</t>
  </si>
  <si>
    <t xml:space="preserve">Erosion Control Matting </t>
  </si>
  <si>
    <t>SCE</t>
  </si>
  <si>
    <t>Silt Fence</t>
  </si>
  <si>
    <t>Super Silt Fence</t>
  </si>
  <si>
    <t>Tree Protection Fence</t>
  </si>
  <si>
    <t>Welded Wire Safety Fence</t>
  </si>
  <si>
    <t>Root Pruning</t>
  </si>
  <si>
    <t>Sump Pit</t>
  </si>
  <si>
    <t>Temp. Class 1 Riprap</t>
  </si>
  <si>
    <t>TON</t>
  </si>
  <si>
    <t>Sandbag Diversion</t>
  </si>
  <si>
    <t>Stone Check Dam</t>
  </si>
  <si>
    <t>Filter Fabric</t>
  </si>
  <si>
    <t>SF</t>
  </si>
  <si>
    <t>Topsoil</t>
  </si>
  <si>
    <t xml:space="preserve">Portable Sediment Tank </t>
  </si>
  <si>
    <t>Inlet Protection - For Yard Inlet</t>
  </si>
  <si>
    <t>Outflow Protection - at the end of a berm or swale</t>
  </si>
  <si>
    <t>Asphalt Berm</t>
  </si>
  <si>
    <t>Type II Drums</t>
  </si>
  <si>
    <t>Flashing Arrow Panel (Rental)</t>
  </si>
  <si>
    <t>DAY</t>
  </si>
  <si>
    <t>CR-6 for MOT</t>
  </si>
  <si>
    <t>Jersey Barrier for MOT</t>
  </si>
  <si>
    <t>Variable Message Sign</t>
  </si>
  <si>
    <t>Flagger</t>
  </si>
  <si>
    <t>HOUR</t>
  </si>
  <si>
    <t>Temp Sheet Aluminum Signs for MOT</t>
  </si>
  <si>
    <t>Traffic Cones (Rental)</t>
  </si>
  <si>
    <t>Excavation (first 2000 CY)</t>
  </si>
  <si>
    <t>Excavation (over 2000 CY)</t>
  </si>
  <si>
    <t>Excavation Hauled off-site</t>
  </si>
  <si>
    <t>Placement of Borrow</t>
  </si>
  <si>
    <t>Structural Fill</t>
  </si>
  <si>
    <t>Clearing and Grubbing - Light</t>
  </si>
  <si>
    <t>ACRE</t>
  </si>
  <si>
    <t>Clearing and Grubbing - Medium</t>
  </si>
  <si>
    <t>Clearing and Grubbing - Heavy</t>
  </si>
  <si>
    <t>Wetland Plants</t>
  </si>
  <si>
    <t>Shrubs - 2-3 Gallon Containers</t>
  </si>
  <si>
    <t>Evergreen Trees - 6' height</t>
  </si>
  <si>
    <t>Wetland Seed Mix</t>
  </si>
  <si>
    <t>LB</t>
  </si>
  <si>
    <t xml:space="preserve">Herbaceous Plants - 1 Gallon Containers </t>
  </si>
  <si>
    <t>Shredded Hardwood Mulch</t>
  </si>
  <si>
    <t>Class 1 riprap (with fabric underneath)</t>
  </si>
  <si>
    <t>Class 2 riprap (with fabric underneath)</t>
  </si>
  <si>
    <t>Class 3 riprap (with fabric underneath)</t>
  </si>
  <si>
    <t>Gabion Stone  (with fabric underneath)</t>
  </si>
  <si>
    <t>Reinforced Concrete</t>
  </si>
  <si>
    <t>Polyliner (Impermeable)</t>
  </si>
  <si>
    <t>Gravel Bed</t>
  </si>
  <si>
    <t>Dry Well (5'x5'x6')</t>
  </si>
  <si>
    <t>Perf. PVC Underdrains (includes cap/elbows) - 4" PVC</t>
  </si>
  <si>
    <t>Perf. PVC Underdrains (includes cap/elbows) - 6" PVC</t>
  </si>
  <si>
    <t>Perf. PVC Underdrains (includes cap/elbows) - 8" PVC</t>
  </si>
  <si>
    <t>Perf. PVC Underdrains (includes cap/elbows) - 10" PVC</t>
  </si>
  <si>
    <t>Perf. PVC Underdrains (includes cap/elbows) - 12" PVC</t>
  </si>
  <si>
    <t xml:space="preserve">Bioretention Layer- #7 Gravel (Pea Gravel) Bed </t>
  </si>
  <si>
    <t>Bioretention  Layer- ASTM C33 Concrete Sand</t>
  </si>
  <si>
    <t>Bioretention  Layer - Shredded Hardwood Mulch</t>
  </si>
  <si>
    <t>Other Potential Costs</t>
  </si>
  <si>
    <t>Permits</t>
  </si>
  <si>
    <t>Site Surveyor (provides stakeout and As-Builts)</t>
  </si>
  <si>
    <t>Glossary</t>
  </si>
  <si>
    <t>GI</t>
  </si>
  <si>
    <t>MOT</t>
  </si>
  <si>
    <t>BMP</t>
  </si>
  <si>
    <t>E&amp;S</t>
  </si>
  <si>
    <t>AASHTO #2 Stone</t>
  </si>
  <si>
    <t>What is a Bioretention Facility?</t>
  </si>
  <si>
    <t>Green Infrastructure</t>
  </si>
  <si>
    <t>Maintenance of Traffic</t>
  </si>
  <si>
    <t xml:space="preserve">Stabilized Construction Entrance </t>
  </si>
  <si>
    <t>Best Management Practice</t>
  </si>
  <si>
    <t xml:space="preserve">Erosion and Sediment Control </t>
  </si>
  <si>
    <t>Abbreviation</t>
  </si>
  <si>
    <t xml:space="preserve">Meaning </t>
  </si>
  <si>
    <t>AASHTO</t>
  </si>
  <si>
    <t>ASTM</t>
  </si>
  <si>
    <t>LID</t>
  </si>
  <si>
    <t>SWM</t>
  </si>
  <si>
    <t>SWMP</t>
  </si>
  <si>
    <t>U.S. EPA</t>
  </si>
  <si>
    <t>United States Environmental Protection Agency</t>
  </si>
  <si>
    <t>Low Impact Development</t>
  </si>
  <si>
    <t>Stormwater Management</t>
  </si>
  <si>
    <t>Stormwater Management Practice</t>
  </si>
  <si>
    <t>American Society for Testing and Materials</t>
  </si>
  <si>
    <t>American Association of State Highway and Transprotation Officials</t>
  </si>
  <si>
    <t>Bioretention  Layer- Planting Media (Bioretention Soil)</t>
  </si>
  <si>
    <t xml:space="preserve">• The costs are for new construction.  </t>
  </si>
  <si>
    <t xml:space="preserve">*Bioretention temporarily stores, treats and infiltrates runoff.  </t>
  </si>
  <si>
    <t xml:space="preserve">*Depending on native soil infiltration rate and physical constraints, the system may be designed without an underdrain for full infiltration, with an underdrain for partial infiltration, or with an impermeable liner and underdrain for filtration only.  </t>
  </si>
  <si>
    <t xml:space="preserve">*The primary component of a bioretention practice is the filter bed which is a mixture of sand, fines and organic material.  Other important elements include a mulch ground cover and plants that are adapted to the conditions experienced by a stormwater practice.  </t>
  </si>
  <si>
    <t xml:space="preserve">*Pretreatment, such as a settling forebay, vegetated filter strip, or stone diaphragm, often precedes the bioretention to remove particles that would otherwise clog the filter bed.  </t>
  </si>
  <si>
    <t xml:space="preserve"> *Bioretention is designed to capture small storm events or the water quality storage requirement.  An overflow or bypass is necessary to pass large storm event flows.</t>
  </si>
  <si>
    <t>Mobilization (5% of project cost)</t>
  </si>
  <si>
    <t>LS</t>
  </si>
  <si>
    <t>Inlet Protection</t>
  </si>
  <si>
    <t>Dewatering Device (incl. CMP Riser, barrel, stone, filter fabric &amp; pipe) - &lt; 24" Riser</t>
  </si>
  <si>
    <t>Dewatering Device (incl. CMP Riser, barrel, stone, filter fabric &amp; pipe) - &gt; 24" Riser</t>
  </si>
  <si>
    <t>Tree Removal - &lt; 6" dia</t>
  </si>
  <si>
    <t>Tree Removal - &gt; 36" dia</t>
  </si>
  <si>
    <t>Remove Stump - &lt; 30" dia</t>
  </si>
  <si>
    <t>Remove Stump - &gt; 30" dia</t>
  </si>
  <si>
    <t>Remove and Dispose of Concrete Curb and Gutter</t>
  </si>
  <si>
    <t>Erosion &amp; Sediment Control</t>
  </si>
  <si>
    <t>Demolition</t>
  </si>
  <si>
    <t>MOT (if necessary)</t>
  </si>
  <si>
    <t>Earthwork</t>
  </si>
  <si>
    <t>Stormwater Management Green Infrastructure BMP Installation</t>
  </si>
  <si>
    <t>Landscaping</t>
  </si>
  <si>
    <t>Shrubs - 1 Gallon Containers</t>
  </si>
  <si>
    <t>Shrubs - 4-5 Gallon Containers</t>
  </si>
  <si>
    <t xml:space="preserve">Herbaceous Plants - 2-3 Gallon Containers </t>
  </si>
  <si>
    <t xml:space="preserve">Herbaceous Plants - 4-5 Gallon Containers </t>
  </si>
  <si>
    <t>Native Deciduous Trees - 1-1.5" Dia</t>
  </si>
  <si>
    <t>Native Deciduous Trees - 2-2.5" Dia</t>
  </si>
  <si>
    <t>Native Seed Mix</t>
  </si>
  <si>
    <t>Riparian Seed Mix</t>
  </si>
  <si>
    <t>8' x 10' Steel Plate (Rental)</t>
  </si>
  <si>
    <t>DOEE - Bioretention Cost Calculator</t>
  </si>
  <si>
    <t xml:space="preserve">Disclaimer: </t>
  </si>
  <si>
    <t>None of the figures or information provided in the calculator constitutes a quote, or binding agreement. All figures are indicative estimates only and should not be relied upon to make any decisions.</t>
  </si>
  <si>
    <r>
      <t xml:space="preserve">• </t>
    </r>
    <r>
      <rPr>
        <sz val="11"/>
        <rFont val="Calibri"/>
        <family val="2"/>
        <scheme val="minor"/>
      </rPr>
      <t>User enters quantities required for each material into the blank cells, the model calculates costs based on default pricing for Green Infrastructure line items.  Quantity cells can be changed by the user, unit price cells are locked. Values must be entered into all relevant cells to calculate costing information.</t>
    </r>
  </si>
  <si>
    <t>Instructions for how to use the calculator:</t>
  </si>
  <si>
    <t>Wash Rack</t>
  </si>
  <si>
    <t>Average Unit Price</t>
  </si>
  <si>
    <t>Low Price</t>
  </si>
  <si>
    <t>High Price</t>
  </si>
  <si>
    <t>Average Total Cost</t>
  </si>
  <si>
    <t>Lowest Total Cost</t>
  </si>
  <si>
    <t>Highest Total Cost</t>
  </si>
  <si>
    <t>Average Taxes</t>
  </si>
  <si>
    <t>AVERAGE TOTAL Project Cost</t>
  </si>
  <si>
    <t>Low End TOTAL Project Cost</t>
  </si>
  <si>
    <t>High End TOTAL Project Cost</t>
  </si>
  <si>
    <t>Low End Taxes</t>
  </si>
  <si>
    <t>High End Taxes</t>
  </si>
  <si>
    <t xml:space="preserve">Low End Project Cost </t>
  </si>
  <si>
    <t xml:space="preserve">High End Project Cost </t>
  </si>
  <si>
    <t xml:space="preserve">Average Project Cost </t>
  </si>
  <si>
    <t>Bioretention Layer- #57 Stone</t>
  </si>
  <si>
    <t xml:space="preserve">• The tool calculates new construction of bioretention infiltration cells and includes costs of  material, delivery, labor, equipment (rental, operating and operator costs), hauling and disposal. The cost of design is not included. </t>
  </si>
  <si>
    <t xml:space="preserve">• It is up to the user to input the quantities for all materials and line items. </t>
  </si>
  <si>
    <t xml:space="preserve">• DOEE recommends using this calculator after a plan or design has been created by an engineer or stormwater designer. </t>
  </si>
  <si>
    <t xml:space="preserve">Owners wanting to receive an actual quote should contact a green infrastructure construction firm and request a more detailed price estimate based on additional information that they will seek from you. </t>
  </si>
  <si>
    <t xml:space="preserve">A stormwater management plan and quantities of all materials being added or removed from the site are required in order to utilize this calculator. </t>
  </si>
  <si>
    <t>• The costs are based on 2018 pricing, add inflation if necessary.</t>
  </si>
  <si>
    <t>AASHTO #57 Stone</t>
  </si>
  <si>
    <r>
      <t>This calculator has been designed to provide a quick and easy indication of the construction and maintenance costs associated with Green Infrastructure (Bioretention) of a</t>
    </r>
    <r>
      <rPr>
        <sz val="12"/>
        <color rgb="FF000000"/>
        <rFont val="Calibri"/>
        <family val="2"/>
        <scheme val="minor"/>
      </rPr>
      <t> generic value</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</si>
</sst>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 &quot;&quot;$&quot;* #,##0.00&quot; &quot;;&quot; &quot;&quot;$&quot;* \(#,##0.00\);&quot; &quot;&quot;$&quot;* &quot;-&quot;??&quot; &quot;"/>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b/>
      <u/>
      <sz val="20"/>
      <color theme="1"/>
      <name val="Calibri"/>
      <family val="2"/>
      <scheme val="minor"/>
    </font>
    <font>
      <b/>
      <u/>
      <sz val="16"/>
      <color theme="1"/>
      <name val="Calibri"/>
      <family val="2"/>
      <scheme val="minor"/>
    </font>
    <font>
      <sz val="11"/>
      <color theme="9" tint="-0.249977111117893"/>
      <name val="Calibri"/>
      <family val="2"/>
      <scheme val="minor"/>
    </font>
    <font>
      <sz val="11"/>
      <color theme="3"/>
      <name val="Calibri"/>
      <family val="2"/>
      <scheme val="minor"/>
    </font>
    <font>
      <b/>
      <u/>
      <sz val="11"/>
      <color theme="1"/>
      <name val="Calibri"/>
      <family val="2"/>
      <scheme val="minor"/>
    </font>
    <font>
      <sz val="12"/>
      <color theme="1"/>
      <name val="Calibri"/>
      <family val="2"/>
      <scheme val="minor"/>
    </font>
    <font>
      <sz val="12"/>
      <color rgb="FF000000"/>
      <name val="Calibri"/>
      <family val="2"/>
      <scheme val="minor"/>
    </font>
    <font>
      <b/>
      <sz val="11"/>
      <name val="Calibri"/>
      <family val="2"/>
      <scheme val="minor"/>
    </font>
    <font>
      <b/>
      <sz val="10"/>
      <color theme="1"/>
      <name val="Calibri"/>
      <family val="2"/>
      <scheme val="minor"/>
    </font>
    <font>
      <b/>
      <u/>
      <sz val="24"/>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medium">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0" fillId="0" borderId="1" xfId="0" applyBorder="1"/>
    <xf numFmtId="44" fontId="0" fillId="0" borderId="1" xfId="1" applyFont="1" applyBorder="1"/>
    <xf numFmtId="44" fontId="0" fillId="0" borderId="1" xfId="0" applyNumberFormat="1" applyBorder="1"/>
    <xf numFmtId="44" fontId="0" fillId="0" borderId="1" xfId="1" applyFont="1" applyFill="1" applyBorder="1"/>
    <xf numFmtId="44" fontId="5" fillId="0" borderId="1" xfId="1" applyFont="1" applyBorder="1" applyAlignment="1">
      <alignment horizontal="center"/>
    </xf>
    <xf numFmtId="44" fontId="5" fillId="0" borderId="1" xfId="1" applyFont="1" applyBorder="1"/>
    <xf numFmtId="0" fontId="0" fillId="0" borderId="0"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3" xfId="0" applyFill="1" applyBorder="1"/>
    <xf numFmtId="0" fontId="3" fillId="2" borderId="0" xfId="0" applyFont="1" applyFill="1" applyBorder="1"/>
    <xf numFmtId="0" fontId="2" fillId="2" borderId="0" xfId="0" applyFont="1" applyFill="1" applyBorder="1" applyAlignment="1">
      <alignment horizontal="center"/>
    </xf>
    <xf numFmtId="0" fontId="0" fillId="2" borderId="12" xfId="0" applyFill="1" applyBorder="1"/>
    <xf numFmtId="44" fontId="0" fillId="2" borderId="12" xfId="1" applyFont="1" applyFill="1" applyBorder="1"/>
    <xf numFmtId="44" fontId="0" fillId="2" borderId="12" xfId="0" applyNumberFormat="1" applyFill="1" applyBorder="1"/>
    <xf numFmtId="0" fontId="2" fillId="5" borderId="1" xfId="0" applyFont="1" applyFill="1" applyBorder="1" applyAlignment="1">
      <alignment horizontal="center"/>
    </xf>
    <xf numFmtId="0" fontId="5" fillId="0" borderId="0" xfId="0" applyFont="1"/>
    <xf numFmtId="9" fontId="0" fillId="0" borderId="1" xfId="1" applyNumberFormat="1" applyFont="1" applyBorder="1"/>
    <xf numFmtId="44" fontId="2" fillId="3" borderId="4" xfId="0" applyNumberFormat="1" applyFont="1" applyFill="1" applyBorder="1"/>
    <xf numFmtId="0" fontId="0" fillId="0" borderId="0" xfId="0" applyAlignment="1">
      <alignment wrapText="1"/>
    </xf>
    <xf numFmtId="164" fontId="0" fillId="0" borderId="15" xfId="0" applyNumberFormat="1" applyFont="1" applyBorder="1" applyAlignment="1"/>
    <xf numFmtId="164" fontId="0" fillId="0" borderId="15" xfId="0" applyNumberFormat="1" applyFont="1" applyFill="1" applyBorder="1" applyAlignment="1">
      <alignment horizontal="left"/>
    </xf>
    <xf numFmtId="164" fontId="0" fillId="0" borderId="15" xfId="0" applyNumberFormat="1" applyFont="1" applyFill="1" applyBorder="1" applyAlignment="1"/>
    <xf numFmtId="0" fontId="14" fillId="4" borderId="16" xfId="0" applyFont="1" applyFill="1" applyBorder="1" applyAlignment="1">
      <alignment horizontal="center"/>
    </xf>
    <xf numFmtId="0" fontId="14" fillId="4" borderId="17" xfId="0" applyFont="1" applyFill="1" applyBorder="1" applyAlignment="1">
      <alignment horizontal="center"/>
    </xf>
    <xf numFmtId="0" fontId="2" fillId="4" borderId="18" xfId="0" applyFont="1" applyFill="1" applyBorder="1" applyAlignment="1">
      <alignment horizontal="center"/>
    </xf>
    <xf numFmtId="44" fontId="0" fillId="0" borderId="10" xfId="0" applyNumberFormat="1" applyBorder="1"/>
    <xf numFmtId="44" fontId="0" fillId="0" borderId="19" xfId="0" applyNumberFormat="1" applyBorder="1"/>
    <xf numFmtId="44" fontId="0" fillId="0" borderId="20" xfId="0" applyNumberFormat="1" applyBorder="1"/>
    <xf numFmtId="44" fontId="0" fillId="0" borderId="21" xfId="0" applyNumberFormat="1" applyBorder="1"/>
    <xf numFmtId="44" fontId="0" fillId="0" borderId="22" xfId="0" applyNumberFormat="1" applyBorder="1"/>
    <xf numFmtId="0" fontId="2" fillId="4" borderId="17" xfId="0" applyFont="1" applyFill="1" applyBorder="1" applyAlignment="1">
      <alignment horizontal="center"/>
    </xf>
    <xf numFmtId="0" fontId="14" fillId="4" borderId="18" xfId="0" applyFont="1" applyFill="1" applyBorder="1" applyAlignment="1">
      <alignment horizontal="center"/>
    </xf>
    <xf numFmtId="9" fontId="0" fillId="0" borderId="19" xfId="1" applyNumberFormat="1" applyFont="1" applyBorder="1"/>
    <xf numFmtId="44" fontId="0" fillId="0" borderId="19" xfId="1" applyFont="1" applyBorder="1"/>
    <xf numFmtId="0" fontId="0" fillId="0" borderId="21" xfId="0" applyBorder="1"/>
    <xf numFmtId="44" fontId="0" fillId="0" borderId="21" xfId="1" applyFont="1" applyBorder="1"/>
    <xf numFmtId="44" fontId="0" fillId="0" borderId="22" xfId="1" applyFont="1" applyBorder="1"/>
    <xf numFmtId="164" fontId="0" fillId="0" borderId="23" xfId="0" applyNumberFormat="1" applyFont="1" applyFill="1" applyBorder="1" applyAlignment="1"/>
    <xf numFmtId="164" fontId="0" fillId="0" borderId="23" xfId="0" applyNumberFormat="1" applyFont="1" applyBorder="1" applyAlignment="1"/>
    <xf numFmtId="44" fontId="5" fillId="0" borderId="21" xfId="1" applyFont="1" applyBorder="1"/>
    <xf numFmtId="0" fontId="0" fillId="2" borderId="12" xfId="0" applyFill="1" applyBorder="1" applyAlignment="1">
      <alignment horizontal="left"/>
    </xf>
    <xf numFmtId="0" fontId="0" fillId="2" borderId="5" xfId="0" applyFill="1" applyBorder="1"/>
    <xf numFmtId="0" fontId="0" fillId="2" borderId="11" xfId="0" applyFill="1" applyBorder="1"/>
    <xf numFmtId="44" fontId="2" fillId="6" borderId="4" xfId="0" applyNumberFormat="1" applyFont="1" applyFill="1" applyBorder="1"/>
    <xf numFmtId="0" fontId="9" fillId="7" borderId="0" xfId="0" applyFont="1" applyFill="1" applyAlignment="1">
      <alignment horizontal="left" vertical="top" wrapText="1"/>
    </xf>
    <xf numFmtId="0" fontId="9" fillId="7" borderId="0" xfId="0" applyFont="1" applyFill="1" applyAlignment="1">
      <alignment wrapText="1"/>
    </xf>
    <xf numFmtId="0" fontId="0" fillId="7" borderId="0" xfId="0" applyFill="1"/>
    <xf numFmtId="0" fontId="3" fillId="7" borderId="0" xfId="0" applyFont="1" applyFill="1"/>
    <xf numFmtId="0" fontId="8" fillId="7" borderId="0" xfId="0" applyFont="1" applyFill="1"/>
    <xf numFmtId="0" fontId="0" fillId="7" borderId="0" xfId="0" quotePrefix="1" applyFont="1" applyFill="1" applyBorder="1" applyAlignment="1">
      <alignment vertical="center" wrapText="1"/>
    </xf>
    <xf numFmtId="0" fontId="13" fillId="7" borderId="0" xfId="0" quotePrefix="1" applyFont="1" applyFill="1" applyBorder="1" applyAlignment="1">
      <alignment vertical="top" wrapText="1"/>
    </xf>
    <xf numFmtId="0" fontId="5" fillId="7" borderId="0" xfId="0" quotePrefix="1" applyFont="1" applyFill="1" applyBorder="1" applyAlignment="1">
      <alignment vertical="center" wrapText="1"/>
    </xf>
    <xf numFmtId="0" fontId="0" fillId="7" borderId="0" xfId="0" quotePrefix="1" applyFont="1" applyFill="1" applyBorder="1" applyAlignment="1">
      <alignment vertical="top" wrapText="1"/>
    </xf>
    <xf numFmtId="0" fontId="7" fillId="7" borderId="0" xfId="0" applyFont="1" applyFill="1" applyAlignment="1">
      <alignment horizontal="center"/>
    </xf>
    <xf numFmtId="0" fontId="10" fillId="7" borderId="0" xfId="0" applyFont="1" applyFill="1" applyAlignment="1">
      <alignment horizontal="center"/>
    </xf>
    <xf numFmtId="0" fontId="15" fillId="7" borderId="0" xfId="0" applyFont="1" applyFill="1" applyAlignment="1">
      <alignment horizontal="center" vertical="center"/>
    </xf>
    <xf numFmtId="0" fontId="15"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wrapText="1"/>
    </xf>
    <xf numFmtId="0" fontId="0" fillId="2" borderId="0" xfId="0" applyFill="1" applyBorder="1" applyProtection="1">
      <protection locked="0"/>
    </xf>
    <xf numFmtId="0" fontId="4" fillId="2" borderId="0" xfId="0" applyFont="1" applyFill="1" applyBorder="1" applyProtection="1"/>
    <xf numFmtId="0" fontId="2" fillId="4" borderId="16" xfId="0" applyFont="1" applyFill="1" applyBorder="1" applyAlignment="1" applyProtection="1">
      <alignment horizontal="center"/>
    </xf>
    <xf numFmtId="0" fontId="0" fillId="0" borderId="10" xfId="0" applyBorder="1" applyAlignment="1" applyProtection="1">
      <alignment horizontal="left"/>
    </xf>
    <xf numFmtId="0" fontId="0" fillId="0" borderId="10" xfId="0" applyBorder="1" applyProtection="1"/>
    <xf numFmtId="0" fontId="0" fillId="0" borderId="20" xfId="0" applyBorder="1" applyProtection="1"/>
    <xf numFmtId="0" fontId="0" fillId="2" borderId="0" xfId="0" applyFill="1" applyBorder="1" applyProtection="1"/>
    <xf numFmtId="0" fontId="0" fillId="0" borderId="20" xfId="0" applyBorder="1" applyAlignment="1" applyProtection="1">
      <alignment horizontal="left"/>
    </xf>
    <xf numFmtId="0" fontId="4" fillId="2" borderId="0" xfId="0" applyFont="1" applyFill="1" applyBorder="1" applyAlignment="1" applyProtection="1">
      <alignment horizontal="left"/>
    </xf>
    <xf numFmtId="0" fontId="4" fillId="3" borderId="2" xfId="0" applyFont="1" applyFill="1" applyBorder="1" applyAlignment="1" applyProtection="1">
      <alignment horizontal="center"/>
    </xf>
    <xf numFmtId="0" fontId="4" fillId="6" borderId="2" xfId="0" applyFont="1" applyFill="1" applyBorder="1" applyAlignment="1" applyProtection="1">
      <alignment horizontal="center"/>
    </xf>
    <xf numFmtId="0" fontId="0" fillId="0" borderId="1" xfId="0" applyBorder="1" applyProtection="1">
      <protection locked="0"/>
    </xf>
    <xf numFmtId="0" fontId="0" fillId="0" borderId="21" xfId="0" applyBorder="1" applyProtection="1">
      <protection locked="0"/>
    </xf>
    <xf numFmtId="0" fontId="2" fillId="4" borderId="17" xfId="0" applyFont="1" applyFill="1" applyBorder="1" applyAlignment="1" applyProtection="1">
      <alignment horizontal="center"/>
      <protection locked="0"/>
    </xf>
    <xf numFmtId="0" fontId="3" fillId="2" borderId="0" xfId="0" applyFont="1" applyFill="1" applyBorder="1" applyProtection="1">
      <protection locked="0"/>
    </xf>
    <xf numFmtId="44" fontId="2" fillId="3" borderId="3" xfId="1" applyFont="1" applyFill="1" applyBorder="1" applyAlignment="1">
      <alignment horizontal="center" vertical="center"/>
    </xf>
    <xf numFmtId="44" fontId="2" fillId="3" borderId="4" xfId="1" applyFont="1" applyFill="1" applyBorder="1" applyAlignment="1">
      <alignment horizontal="center" vertical="center"/>
    </xf>
    <xf numFmtId="44" fontId="2" fillId="6" borderId="3" xfId="1" applyFont="1" applyFill="1" applyBorder="1" applyAlignment="1">
      <alignment horizontal="center" vertical="center"/>
    </xf>
    <xf numFmtId="44" fontId="2" fillId="6" borderId="4" xfId="1" applyFont="1" applyFill="1" applyBorder="1" applyAlignment="1">
      <alignment horizontal="center" vertical="center"/>
    </xf>
    <xf numFmtId="0" fontId="6" fillId="2" borderId="6" xfId="0" applyFont="1" applyFill="1" applyBorder="1" applyAlignment="1">
      <alignment horizontal="center"/>
    </xf>
    <xf numFmtId="9" fontId="2" fillId="6" borderId="14" xfId="1" applyNumberFormat="1" applyFont="1" applyFill="1" applyBorder="1" applyAlignment="1">
      <alignment horizontal="center"/>
    </xf>
    <xf numFmtId="9" fontId="2" fillId="6" borderId="3" xfId="1" applyNumberFormat="1" applyFont="1" applyFill="1" applyBorder="1" applyAlignment="1">
      <alignment horizontal="center"/>
    </xf>
    <xf numFmtId="9" fontId="2" fillId="6" borderId="4" xfId="1" applyNumberFormat="1" applyFont="1" applyFill="1" applyBorder="1" applyAlignment="1">
      <alignment horizontal="center"/>
    </xf>
    <xf numFmtId="9" fontId="2" fillId="3" borderId="14" xfId="1" applyNumberFormat="1" applyFont="1" applyFill="1" applyBorder="1" applyAlignment="1">
      <alignment horizontal="center"/>
    </xf>
    <xf numFmtId="9" fontId="2" fillId="3" borderId="3" xfId="1" applyNumberFormat="1" applyFont="1" applyFill="1" applyBorder="1" applyAlignment="1">
      <alignment horizontal="center"/>
    </xf>
    <xf numFmtId="9" fontId="2" fillId="3" borderId="4" xfId="1" applyNumberFormat="1" applyFont="1" applyFill="1" applyBorder="1" applyAlignment="1">
      <alignment horizontal="center"/>
    </xf>
    <xf numFmtId="0" fontId="3" fillId="7"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962026</xdr:colOff>
      <xdr:row>9</xdr:row>
      <xdr:rowOff>28574</xdr:rowOff>
    </xdr:from>
    <xdr:to>
      <xdr:col>0</xdr:col>
      <xdr:colOff>6067426</xdr:colOff>
      <xdr:row>26</xdr:row>
      <xdr:rowOff>57149</xdr:rowOff>
    </xdr:to>
    <xdr:pic>
      <xdr:nvPicPr>
        <xdr:cNvPr id="2" name="Picture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2853" t="33969" r="39103" b="31213"/>
        <a:stretch/>
      </xdr:blipFill>
      <xdr:spPr bwMode="auto">
        <a:xfrm>
          <a:off x="962026" y="2828924"/>
          <a:ext cx="5105400" cy="32670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3" sqref="C3"/>
    </sheetView>
  </sheetViews>
  <sheetFormatPr defaultRowHeight="15" x14ac:dyDescent="0.25"/>
  <cols>
    <col min="1" max="1" width="85.5703125" customWidth="1"/>
  </cols>
  <sheetData>
    <row r="1" spans="1:1" ht="31.5" x14ac:dyDescent="0.25">
      <c r="A1" s="59" t="s">
        <v>146</v>
      </c>
    </row>
    <row r="2" spans="1:1" ht="14.25" customHeight="1" x14ac:dyDescent="0.25">
      <c r="A2" s="60"/>
    </row>
    <row r="3" spans="1:1" ht="57" customHeight="1" x14ac:dyDescent="0.25">
      <c r="A3" s="61" t="s">
        <v>174</v>
      </c>
    </row>
    <row r="4" spans="1:1" ht="39" customHeight="1" x14ac:dyDescent="0.25">
      <c r="A4" s="61" t="s">
        <v>171</v>
      </c>
    </row>
    <row r="5" spans="1:1" ht="54.75" customHeight="1" x14ac:dyDescent="0.25">
      <c r="A5" s="61" t="s">
        <v>147</v>
      </c>
    </row>
    <row r="6" spans="1:1" s="22" customFormat="1" ht="49.5" customHeight="1" x14ac:dyDescent="0.25">
      <c r="A6" s="62" t="s">
        <v>170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4" sqref="A24"/>
    </sheetView>
  </sheetViews>
  <sheetFormatPr defaultRowHeight="15" x14ac:dyDescent="0.25"/>
  <cols>
    <col min="1" max="1" width="116" customWidth="1"/>
  </cols>
  <sheetData>
    <row r="1" spans="1:1" ht="21" x14ac:dyDescent="0.35">
      <c r="A1" s="57" t="s">
        <v>149</v>
      </c>
    </row>
    <row r="2" spans="1:1" x14ac:dyDescent="0.25">
      <c r="A2" s="52"/>
    </row>
    <row r="3" spans="1:1" x14ac:dyDescent="0.25">
      <c r="A3" s="50"/>
    </row>
    <row r="4" spans="1:1" x14ac:dyDescent="0.25">
      <c r="A4" s="53" t="s">
        <v>169</v>
      </c>
    </row>
    <row r="5" spans="1:1" x14ac:dyDescent="0.25">
      <c r="A5" s="53"/>
    </row>
    <row r="6" spans="1:1" x14ac:dyDescent="0.25">
      <c r="A6" s="53" t="s">
        <v>168</v>
      </c>
    </row>
    <row r="7" spans="1:1" x14ac:dyDescent="0.25">
      <c r="A7" s="53"/>
    </row>
    <row r="8" spans="1:1" ht="52.5" customHeight="1" x14ac:dyDescent="0.25">
      <c r="A8" s="54" t="s">
        <v>148</v>
      </c>
    </row>
    <row r="9" spans="1:1" ht="44.25" customHeight="1" x14ac:dyDescent="0.25">
      <c r="A9" s="55" t="s">
        <v>167</v>
      </c>
    </row>
    <row r="10" spans="1:1" ht="22.5" customHeight="1" x14ac:dyDescent="0.25">
      <c r="A10" s="56" t="s">
        <v>172</v>
      </c>
    </row>
    <row r="11" spans="1:1" x14ac:dyDescent="0.25">
      <c r="A11" s="53"/>
    </row>
    <row r="12" spans="1:1" x14ac:dyDescent="0.25">
      <c r="A12" s="53" t="s">
        <v>114</v>
      </c>
    </row>
    <row r="13" spans="1:1" x14ac:dyDescent="0.25">
      <c r="A13" s="53"/>
    </row>
    <row r="14" spans="1:1" x14ac:dyDescent="0.25">
      <c r="A14"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4" sqref="A4"/>
    </sheetView>
  </sheetViews>
  <sheetFormatPr defaultRowHeight="15" x14ac:dyDescent="0.25"/>
  <cols>
    <col min="1" max="1" width="108.140625" customWidth="1"/>
  </cols>
  <sheetData>
    <row r="1" spans="1:1" x14ac:dyDescent="0.25">
      <c r="A1" s="58" t="s">
        <v>93</v>
      </c>
    </row>
    <row r="2" spans="1:1" x14ac:dyDescent="0.25">
      <c r="A2" s="58"/>
    </row>
    <row r="3" spans="1:1" ht="23.25" customHeight="1" x14ac:dyDescent="0.25">
      <c r="A3" s="48" t="s">
        <v>115</v>
      </c>
    </row>
    <row r="4" spans="1:1" ht="47.25" customHeight="1" x14ac:dyDescent="0.25">
      <c r="A4" s="49" t="s">
        <v>116</v>
      </c>
    </row>
    <row r="5" spans="1:1" ht="45" x14ac:dyDescent="0.25">
      <c r="A5" s="49" t="s">
        <v>117</v>
      </c>
    </row>
    <row r="6" spans="1:1" ht="30" x14ac:dyDescent="0.25">
      <c r="A6" s="49" t="s">
        <v>118</v>
      </c>
    </row>
    <row r="7" spans="1:1" ht="30" x14ac:dyDescent="0.25">
      <c r="A7" s="49" t="s">
        <v>119</v>
      </c>
    </row>
    <row r="8" spans="1:1" x14ac:dyDescent="0.25">
      <c r="A8" s="50"/>
    </row>
    <row r="9" spans="1:1" x14ac:dyDescent="0.25">
      <c r="A9" s="50"/>
    </row>
    <row r="10" spans="1:1" x14ac:dyDescent="0.25">
      <c r="A10" s="50"/>
    </row>
    <row r="11" spans="1:1" x14ac:dyDescent="0.25">
      <c r="A11" s="50"/>
    </row>
    <row r="12" spans="1:1" x14ac:dyDescent="0.25">
      <c r="A12" s="50"/>
    </row>
    <row r="13" spans="1:1" x14ac:dyDescent="0.25">
      <c r="A13" s="50"/>
    </row>
    <row r="14" spans="1:1" x14ac:dyDescent="0.25">
      <c r="A14" s="50"/>
    </row>
    <row r="15" spans="1:1" x14ac:dyDescent="0.25">
      <c r="A15" s="50"/>
    </row>
    <row r="16" spans="1:1" x14ac:dyDescent="0.25">
      <c r="A16" s="50"/>
    </row>
    <row r="17" spans="1:1" x14ac:dyDescent="0.25">
      <c r="A17" s="50"/>
    </row>
    <row r="18" spans="1:1" x14ac:dyDescent="0.25">
      <c r="A18" s="50"/>
    </row>
    <row r="19" spans="1:1" x14ac:dyDescent="0.25">
      <c r="A19" s="50"/>
    </row>
    <row r="20" spans="1:1" x14ac:dyDescent="0.25">
      <c r="A20" s="50"/>
    </row>
    <row r="21" spans="1:1" x14ac:dyDescent="0.25">
      <c r="A21" s="50"/>
    </row>
    <row r="22" spans="1:1" x14ac:dyDescent="0.25">
      <c r="A22" s="50"/>
    </row>
    <row r="23" spans="1:1" x14ac:dyDescent="0.25">
      <c r="A23" s="50"/>
    </row>
    <row r="24" spans="1:1" x14ac:dyDescent="0.25">
      <c r="A24" s="50"/>
    </row>
    <row r="25" spans="1:1" x14ac:dyDescent="0.25">
      <c r="A25" s="50"/>
    </row>
    <row r="26" spans="1:1" x14ac:dyDescent="0.25">
      <c r="A26" s="50"/>
    </row>
    <row r="27" spans="1:1" x14ac:dyDescent="0.25">
      <c r="A27" s="50"/>
    </row>
    <row r="28" spans="1:1" x14ac:dyDescent="0.25">
      <c r="A28" s="5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8"/>
  <sheetViews>
    <sheetView tabSelected="1" topLeftCell="A67" workbookViewId="0">
      <selection activeCell="C23" sqref="C23"/>
    </sheetView>
  </sheetViews>
  <sheetFormatPr defaultRowHeight="15" x14ac:dyDescent="0.25"/>
  <cols>
    <col min="2" max="2" width="72.42578125" customWidth="1"/>
    <col min="5" max="5" width="11.28515625" customWidth="1"/>
    <col min="6" max="6" width="13.85546875" bestFit="1" customWidth="1"/>
    <col min="7" max="7" width="15.5703125" bestFit="1" customWidth="1"/>
    <col min="8" max="9" width="15.5703125" customWidth="1"/>
    <col min="10" max="10" width="18.42578125" customWidth="1"/>
  </cols>
  <sheetData>
    <row r="1" spans="1:11" ht="26.25" x14ac:dyDescent="0.4">
      <c r="A1" s="45"/>
      <c r="B1" s="82" t="s">
        <v>145</v>
      </c>
      <c r="C1" s="82"/>
      <c r="D1" s="82"/>
      <c r="E1" s="82"/>
      <c r="F1" s="82"/>
      <c r="G1" s="82"/>
      <c r="H1" s="82"/>
      <c r="I1" s="82"/>
      <c r="J1" s="82"/>
      <c r="K1" s="8"/>
    </row>
    <row r="2" spans="1:11" x14ac:dyDescent="0.25">
      <c r="A2" s="9"/>
      <c r="B2" s="10"/>
      <c r="C2" s="10"/>
      <c r="D2" s="10"/>
      <c r="E2" s="10"/>
      <c r="F2" s="10"/>
      <c r="G2" s="10"/>
      <c r="H2" s="10"/>
      <c r="I2" s="10"/>
      <c r="J2" s="10"/>
      <c r="K2" s="11"/>
    </row>
    <row r="3" spans="1:11" ht="21.75" thickBot="1" x14ac:dyDescent="0.4">
      <c r="A3" s="9"/>
      <c r="B3" s="64" t="s">
        <v>130</v>
      </c>
      <c r="C3" s="13"/>
      <c r="D3" s="10"/>
      <c r="E3" s="10"/>
      <c r="F3" s="10"/>
      <c r="G3" s="10"/>
      <c r="H3" s="10"/>
      <c r="I3" s="10"/>
      <c r="J3" s="10"/>
      <c r="K3" s="11"/>
    </row>
    <row r="4" spans="1:11" x14ac:dyDescent="0.25">
      <c r="A4" s="9"/>
      <c r="B4" s="65" t="s">
        <v>0</v>
      </c>
      <c r="C4" s="34" t="s">
        <v>1</v>
      </c>
      <c r="D4" s="34" t="s">
        <v>2</v>
      </c>
      <c r="E4" s="27" t="s">
        <v>152</v>
      </c>
      <c r="F4" s="27" t="s">
        <v>153</v>
      </c>
      <c r="G4" s="35" t="s">
        <v>151</v>
      </c>
      <c r="H4" s="26" t="s">
        <v>155</v>
      </c>
      <c r="I4" s="27" t="s">
        <v>156</v>
      </c>
      <c r="J4" s="28" t="s">
        <v>154</v>
      </c>
      <c r="K4" s="11"/>
    </row>
    <row r="5" spans="1:11" x14ac:dyDescent="0.25">
      <c r="A5" s="9"/>
      <c r="B5" s="66" t="s">
        <v>122</v>
      </c>
      <c r="C5" s="74"/>
      <c r="D5" s="1" t="s">
        <v>10</v>
      </c>
      <c r="E5" s="2">
        <v>125</v>
      </c>
      <c r="F5" s="2">
        <v>500</v>
      </c>
      <c r="G5" s="37">
        <f t="shared" ref="G5:G32" si="0">(E5+F5)/2</f>
        <v>312.5</v>
      </c>
      <c r="H5" s="29">
        <f>C5*E5</f>
        <v>0</v>
      </c>
      <c r="I5" s="3">
        <f>C5*F5</f>
        <v>0</v>
      </c>
      <c r="J5" s="30">
        <f t="shared" ref="J5:J32" si="1">C5*G5</f>
        <v>0</v>
      </c>
      <c r="K5" s="11"/>
    </row>
    <row r="6" spans="1:11" x14ac:dyDescent="0.25">
      <c r="A6" s="9"/>
      <c r="B6" s="66" t="s">
        <v>39</v>
      </c>
      <c r="C6" s="74"/>
      <c r="D6" s="1" t="s">
        <v>10</v>
      </c>
      <c r="E6" s="5">
        <v>250</v>
      </c>
      <c r="F6" s="5">
        <v>300</v>
      </c>
      <c r="G6" s="37">
        <f t="shared" si="0"/>
        <v>275</v>
      </c>
      <c r="H6" s="29">
        <f t="shared" ref="H6:H32" si="2">C6*E6</f>
        <v>0</v>
      </c>
      <c r="I6" s="3">
        <f t="shared" ref="I6:I32" si="3">C6*F6</f>
        <v>0</v>
      </c>
      <c r="J6" s="30">
        <f t="shared" si="1"/>
        <v>0</v>
      </c>
      <c r="K6" s="11"/>
    </row>
    <row r="7" spans="1:11" x14ac:dyDescent="0.25">
      <c r="A7" s="9"/>
      <c r="B7" s="66" t="s">
        <v>40</v>
      </c>
      <c r="C7" s="74"/>
      <c r="D7" s="1" t="s">
        <v>8</v>
      </c>
      <c r="E7" s="5">
        <v>65</v>
      </c>
      <c r="F7" s="5">
        <v>65</v>
      </c>
      <c r="G7" s="37">
        <f t="shared" si="0"/>
        <v>65</v>
      </c>
      <c r="H7" s="29">
        <f t="shared" si="2"/>
        <v>0</v>
      </c>
      <c r="I7" s="3">
        <f t="shared" si="3"/>
        <v>0</v>
      </c>
      <c r="J7" s="30">
        <f t="shared" si="1"/>
        <v>0</v>
      </c>
      <c r="K7" s="11"/>
    </row>
    <row r="8" spans="1:11" x14ac:dyDescent="0.25">
      <c r="A8" s="9"/>
      <c r="B8" s="66" t="s">
        <v>18</v>
      </c>
      <c r="C8" s="74"/>
      <c r="D8" s="1" t="s">
        <v>8</v>
      </c>
      <c r="E8" s="6">
        <v>65</v>
      </c>
      <c r="F8" s="6">
        <v>65</v>
      </c>
      <c r="G8" s="37">
        <f t="shared" si="0"/>
        <v>65</v>
      </c>
      <c r="H8" s="29">
        <f t="shared" si="2"/>
        <v>0</v>
      </c>
      <c r="I8" s="3">
        <f t="shared" si="3"/>
        <v>0</v>
      </c>
      <c r="J8" s="30">
        <f t="shared" si="1"/>
        <v>0</v>
      </c>
      <c r="K8" s="11"/>
    </row>
    <row r="9" spans="1:11" x14ac:dyDescent="0.25">
      <c r="A9" s="9"/>
      <c r="B9" s="66" t="s">
        <v>123</v>
      </c>
      <c r="C9" s="74"/>
      <c r="D9" s="1" t="s">
        <v>10</v>
      </c>
      <c r="E9" s="5">
        <v>2500</v>
      </c>
      <c r="F9" s="5">
        <v>2500</v>
      </c>
      <c r="G9" s="37">
        <f t="shared" si="0"/>
        <v>2500</v>
      </c>
      <c r="H9" s="29">
        <f t="shared" si="2"/>
        <v>0</v>
      </c>
      <c r="I9" s="3">
        <f t="shared" si="3"/>
        <v>0</v>
      </c>
      <c r="J9" s="30">
        <f t="shared" si="1"/>
        <v>0</v>
      </c>
      <c r="K9" s="11"/>
    </row>
    <row r="10" spans="1:11" x14ac:dyDescent="0.25">
      <c r="A10" s="9"/>
      <c r="B10" s="66" t="s">
        <v>124</v>
      </c>
      <c r="C10" s="74"/>
      <c r="D10" s="1" t="s">
        <v>10</v>
      </c>
      <c r="E10" s="6">
        <v>3500</v>
      </c>
      <c r="F10" s="6">
        <v>10000</v>
      </c>
      <c r="G10" s="37">
        <f t="shared" si="0"/>
        <v>6750</v>
      </c>
      <c r="H10" s="29">
        <f>C10*E10</f>
        <v>0</v>
      </c>
      <c r="I10" s="3">
        <f t="shared" si="3"/>
        <v>0</v>
      </c>
      <c r="J10" s="30">
        <f t="shared" si="1"/>
        <v>0</v>
      </c>
      <c r="K10" s="11"/>
    </row>
    <row r="11" spans="1:11" x14ac:dyDescent="0.25">
      <c r="A11" s="9"/>
      <c r="B11" s="66" t="s">
        <v>19</v>
      </c>
      <c r="C11" s="74"/>
      <c r="D11" s="1" t="s">
        <v>5</v>
      </c>
      <c r="E11" s="6">
        <v>0.5</v>
      </c>
      <c r="F11" s="6">
        <v>0.75</v>
      </c>
      <c r="G11" s="37">
        <f t="shared" si="0"/>
        <v>0.625</v>
      </c>
      <c r="H11" s="29">
        <f t="shared" si="2"/>
        <v>0</v>
      </c>
      <c r="I11" s="3">
        <f t="shared" si="3"/>
        <v>0</v>
      </c>
      <c r="J11" s="30">
        <f t="shared" si="1"/>
        <v>0</v>
      </c>
      <c r="K11" s="11"/>
    </row>
    <row r="12" spans="1:11" x14ac:dyDescent="0.25">
      <c r="A12" s="9"/>
      <c r="B12" s="66" t="s">
        <v>20</v>
      </c>
      <c r="C12" s="74"/>
      <c r="D12" s="1" t="s">
        <v>5</v>
      </c>
      <c r="E12" s="5">
        <v>7</v>
      </c>
      <c r="F12" s="5">
        <v>10</v>
      </c>
      <c r="G12" s="37">
        <f t="shared" si="0"/>
        <v>8.5</v>
      </c>
      <c r="H12" s="29">
        <f t="shared" si="2"/>
        <v>0</v>
      </c>
      <c r="I12" s="3">
        <f t="shared" si="3"/>
        <v>0</v>
      </c>
      <c r="J12" s="30">
        <f t="shared" si="1"/>
        <v>0</v>
      </c>
      <c r="K12" s="11"/>
    </row>
    <row r="13" spans="1:11" x14ac:dyDescent="0.25">
      <c r="A13" s="9"/>
      <c r="B13" s="66" t="s">
        <v>21</v>
      </c>
      <c r="C13" s="74"/>
      <c r="D13" s="1" t="s">
        <v>5</v>
      </c>
      <c r="E13" s="5">
        <v>6</v>
      </c>
      <c r="F13" s="5">
        <v>8</v>
      </c>
      <c r="G13" s="37">
        <f t="shared" si="0"/>
        <v>7</v>
      </c>
      <c r="H13" s="29">
        <f t="shared" si="2"/>
        <v>0</v>
      </c>
      <c r="I13" s="3">
        <f t="shared" si="3"/>
        <v>0</v>
      </c>
      <c r="J13" s="30">
        <f t="shared" si="1"/>
        <v>0</v>
      </c>
      <c r="K13" s="11"/>
    </row>
    <row r="14" spans="1:11" x14ac:dyDescent="0.25">
      <c r="A14" s="9"/>
      <c r="B14" s="66" t="s">
        <v>22</v>
      </c>
      <c r="C14" s="74"/>
      <c r="D14" s="1" t="s">
        <v>5</v>
      </c>
      <c r="E14" s="6">
        <v>1</v>
      </c>
      <c r="F14" s="6">
        <v>2</v>
      </c>
      <c r="G14" s="37">
        <f t="shared" si="0"/>
        <v>1.5</v>
      </c>
      <c r="H14" s="29">
        <f t="shared" si="2"/>
        <v>0</v>
      </c>
      <c r="I14" s="3">
        <f t="shared" si="3"/>
        <v>0</v>
      </c>
      <c r="J14" s="30">
        <f t="shared" si="1"/>
        <v>0</v>
      </c>
      <c r="K14" s="11"/>
    </row>
    <row r="15" spans="1:11" x14ac:dyDescent="0.25">
      <c r="A15" s="9"/>
      <c r="B15" s="66" t="s">
        <v>23</v>
      </c>
      <c r="C15" s="74"/>
      <c r="D15" s="1" t="s">
        <v>5</v>
      </c>
      <c r="E15" s="6">
        <v>2.5</v>
      </c>
      <c r="F15" s="6">
        <v>3</v>
      </c>
      <c r="G15" s="37">
        <f t="shared" si="0"/>
        <v>2.75</v>
      </c>
      <c r="H15" s="29">
        <f t="shared" si="2"/>
        <v>0</v>
      </c>
      <c r="I15" s="3">
        <f t="shared" si="3"/>
        <v>0</v>
      </c>
      <c r="J15" s="30">
        <f t="shared" si="1"/>
        <v>0</v>
      </c>
      <c r="K15" s="11"/>
    </row>
    <row r="16" spans="1:11" x14ac:dyDescent="0.25">
      <c r="A16" s="9"/>
      <c r="B16" s="67" t="s">
        <v>24</v>
      </c>
      <c r="C16" s="74"/>
      <c r="D16" s="1" t="s">
        <v>10</v>
      </c>
      <c r="E16" s="2">
        <v>1500</v>
      </c>
      <c r="F16" s="2">
        <v>1750</v>
      </c>
      <c r="G16" s="37">
        <f t="shared" si="0"/>
        <v>1625</v>
      </c>
      <c r="H16" s="29">
        <f t="shared" si="2"/>
        <v>0</v>
      </c>
      <c r="I16" s="3">
        <f t="shared" si="3"/>
        <v>0</v>
      </c>
      <c r="J16" s="30">
        <f t="shared" si="1"/>
        <v>0</v>
      </c>
      <c r="K16" s="11"/>
    </row>
    <row r="17" spans="1:11" x14ac:dyDescent="0.25">
      <c r="A17" s="9"/>
      <c r="B17" s="67" t="s">
        <v>150</v>
      </c>
      <c r="C17" s="74"/>
      <c r="D17" s="1" t="s">
        <v>10</v>
      </c>
      <c r="E17" s="2">
        <v>500</v>
      </c>
      <c r="F17" s="2">
        <v>2000</v>
      </c>
      <c r="G17" s="37">
        <f t="shared" si="0"/>
        <v>1250</v>
      </c>
      <c r="H17" s="29">
        <f t="shared" si="2"/>
        <v>0</v>
      </c>
      <c r="I17" s="3">
        <f t="shared" si="3"/>
        <v>0</v>
      </c>
      <c r="J17" s="30">
        <f t="shared" si="1"/>
        <v>0</v>
      </c>
      <c r="K17" s="11"/>
    </row>
    <row r="18" spans="1:11" x14ac:dyDescent="0.25">
      <c r="A18" s="9"/>
      <c r="B18" s="67" t="s">
        <v>41</v>
      </c>
      <c r="C18" s="74"/>
      <c r="D18" s="1" t="s">
        <v>3</v>
      </c>
      <c r="E18" s="2">
        <v>25</v>
      </c>
      <c r="F18" s="2">
        <v>25</v>
      </c>
      <c r="G18" s="37">
        <f t="shared" si="0"/>
        <v>25</v>
      </c>
      <c r="H18" s="29">
        <f t="shared" si="2"/>
        <v>0</v>
      </c>
      <c r="I18" s="3">
        <f t="shared" si="3"/>
        <v>0</v>
      </c>
      <c r="J18" s="30">
        <f t="shared" si="1"/>
        <v>0</v>
      </c>
      <c r="K18" s="11"/>
    </row>
    <row r="19" spans="1:11" x14ac:dyDescent="0.25">
      <c r="A19" s="9"/>
      <c r="B19" s="67" t="s">
        <v>25</v>
      </c>
      <c r="C19" s="74"/>
      <c r="D19" s="1" t="s">
        <v>3</v>
      </c>
      <c r="E19" s="2">
        <v>4</v>
      </c>
      <c r="F19" s="2">
        <v>4.5</v>
      </c>
      <c r="G19" s="37">
        <f t="shared" si="0"/>
        <v>4.25</v>
      </c>
      <c r="H19" s="29">
        <f t="shared" si="2"/>
        <v>0</v>
      </c>
      <c r="I19" s="3">
        <f t="shared" si="3"/>
        <v>0</v>
      </c>
      <c r="J19" s="30">
        <f t="shared" si="1"/>
        <v>0</v>
      </c>
      <c r="K19" s="11"/>
    </row>
    <row r="20" spans="1:11" x14ac:dyDescent="0.25">
      <c r="A20" s="9"/>
      <c r="B20" s="67" t="s">
        <v>26</v>
      </c>
      <c r="C20" s="74"/>
      <c r="D20" s="1" t="s">
        <v>3</v>
      </c>
      <c r="E20" s="2">
        <v>8</v>
      </c>
      <c r="F20" s="2">
        <v>12</v>
      </c>
      <c r="G20" s="37">
        <f t="shared" si="0"/>
        <v>10</v>
      </c>
      <c r="H20" s="29">
        <f t="shared" si="2"/>
        <v>0</v>
      </c>
      <c r="I20" s="3">
        <f t="shared" si="3"/>
        <v>0</v>
      </c>
      <c r="J20" s="30">
        <f t="shared" si="1"/>
        <v>0</v>
      </c>
      <c r="K20" s="11"/>
    </row>
    <row r="21" spans="1:11" x14ac:dyDescent="0.25">
      <c r="A21" s="9"/>
      <c r="B21" s="67" t="s">
        <v>27</v>
      </c>
      <c r="C21" s="74"/>
      <c r="D21" s="1" t="s">
        <v>3</v>
      </c>
      <c r="E21" s="2">
        <v>4</v>
      </c>
      <c r="F21" s="2">
        <v>5</v>
      </c>
      <c r="G21" s="37">
        <f t="shared" si="0"/>
        <v>4.5</v>
      </c>
      <c r="H21" s="29">
        <f t="shared" si="2"/>
        <v>0</v>
      </c>
      <c r="I21" s="3">
        <f t="shared" si="3"/>
        <v>0</v>
      </c>
      <c r="J21" s="30">
        <f t="shared" si="1"/>
        <v>0</v>
      </c>
      <c r="K21" s="11"/>
    </row>
    <row r="22" spans="1:11" x14ac:dyDescent="0.25">
      <c r="A22" s="9"/>
      <c r="B22" s="67" t="s">
        <v>28</v>
      </c>
      <c r="C22" s="74"/>
      <c r="D22" s="1" t="s">
        <v>3</v>
      </c>
      <c r="E22" s="2">
        <v>3</v>
      </c>
      <c r="F22" s="2">
        <v>7</v>
      </c>
      <c r="G22" s="37">
        <f t="shared" si="0"/>
        <v>5</v>
      </c>
      <c r="H22" s="29">
        <f t="shared" si="2"/>
        <v>0</v>
      </c>
      <c r="I22" s="3">
        <f t="shared" si="3"/>
        <v>0</v>
      </c>
      <c r="J22" s="30">
        <f t="shared" si="1"/>
        <v>0</v>
      </c>
      <c r="K22" s="11"/>
    </row>
    <row r="23" spans="1:11" x14ac:dyDescent="0.25">
      <c r="A23" s="9"/>
      <c r="B23" s="67" t="s">
        <v>29</v>
      </c>
      <c r="C23" s="74"/>
      <c r="D23" s="1" t="s">
        <v>3</v>
      </c>
      <c r="E23" s="2">
        <v>4</v>
      </c>
      <c r="F23" s="2">
        <v>10</v>
      </c>
      <c r="G23" s="37">
        <f t="shared" si="0"/>
        <v>7</v>
      </c>
      <c r="H23" s="29">
        <f t="shared" si="2"/>
        <v>0</v>
      </c>
      <c r="I23" s="3">
        <f t="shared" si="3"/>
        <v>0</v>
      </c>
      <c r="J23" s="30">
        <f t="shared" si="1"/>
        <v>0</v>
      </c>
      <c r="K23" s="11"/>
    </row>
    <row r="24" spans="1:11" x14ac:dyDescent="0.25">
      <c r="A24" s="9"/>
      <c r="B24" s="67" t="s">
        <v>30</v>
      </c>
      <c r="C24" s="74"/>
      <c r="D24" s="1" t="s">
        <v>10</v>
      </c>
      <c r="E24" s="2">
        <v>500</v>
      </c>
      <c r="F24" s="2">
        <v>1000</v>
      </c>
      <c r="G24" s="37">
        <f t="shared" si="0"/>
        <v>750</v>
      </c>
      <c r="H24" s="29">
        <f t="shared" si="2"/>
        <v>0</v>
      </c>
      <c r="I24" s="3">
        <f t="shared" si="3"/>
        <v>0</v>
      </c>
      <c r="J24" s="30">
        <f t="shared" si="1"/>
        <v>0</v>
      </c>
      <c r="K24" s="11"/>
    </row>
    <row r="25" spans="1:11" x14ac:dyDescent="0.25">
      <c r="A25" s="9"/>
      <c r="B25" s="67" t="s">
        <v>38</v>
      </c>
      <c r="C25" s="74"/>
      <c r="D25" s="1" t="s">
        <v>10</v>
      </c>
      <c r="E25" s="2">
        <v>1000</v>
      </c>
      <c r="F25" s="2">
        <v>1800</v>
      </c>
      <c r="G25" s="37">
        <f t="shared" si="0"/>
        <v>1400</v>
      </c>
      <c r="H25" s="29">
        <f t="shared" si="2"/>
        <v>0</v>
      </c>
      <c r="I25" s="3">
        <f>C25*F25</f>
        <v>0</v>
      </c>
      <c r="J25" s="30">
        <f t="shared" si="1"/>
        <v>0</v>
      </c>
      <c r="K25" s="11"/>
    </row>
    <row r="26" spans="1:11" x14ac:dyDescent="0.25">
      <c r="A26" s="9"/>
      <c r="B26" s="67" t="s">
        <v>92</v>
      </c>
      <c r="C26" s="74"/>
      <c r="D26" s="1" t="s">
        <v>8</v>
      </c>
      <c r="E26" s="2">
        <v>35</v>
      </c>
      <c r="F26" s="2">
        <v>60</v>
      </c>
      <c r="G26" s="37">
        <f t="shared" si="0"/>
        <v>47.5</v>
      </c>
      <c r="H26" s="29">
        <f t="shared" si="2"/>
        <v>0</v>
      </c>
      <c r="I26" s="3">
        <f t="shared" si="3"/>
        <v>0</v>
      </c>
      <c r="J26" s="30">
        <f t="shared" si="1"/>
        <v>0</v>
      </c>
      <c r="K26" s="11"/>
    </row>
    <row r="27" spans="1:11" x14ac:dyDescent="0.25">
      <c r="A27" s="9"/>
      <c r="B27" s="67" t="s">
        <v>31</v>
      </c>
      <c r="C27" s="74"/>
      <c r="D27" s="1" t="s">
        <v>32</v>
      </c>
      <c r="E27" s="2">
        <v>47</v>
      </c>
      <c r="F27" s="2">
        <v>65</v>
      </c>
      <c r="G27" s="37">
        <f t="shared" si="0"/>
        <v>56</v>
      </c>
      <c r="H27" s="29">
        <f t="shared" si="2"/>
        <v>0</v>
      </c>
      <c r="I27" s="3">
        <f t="shared" si="3"/>
        <v>0</v>
      </c>
      <c r="J27" s="30">
        <f t="shared" si="1"/>
        <v>0</v>
      </c>
      <c r="K27" s="11"/>
    </row>
    <row r="28" spans="1:11" x14ac:dyDescent="0.25">
      <c r="A28" s="9"/>
      <c r="B28" s="67" t="s">
        <v>33</v>
      </c>
      <c r="C28" s="74"/>
      <c r="D28" s="1" t="s">
        <v>3</v>
      </c>
      <c r="E28" s="2">
        <v>25</v>
      </c>
      <c r="F28" s="2">
        <v>25</v>
      </c>
      <c r="G28" s="37">
        <f t="shared" si="0"/>
        <v>25</v>
      </c>
      <c r="H28" s="29">
        <f t="shared" si="2"/>
        <v>0</v>
      </c>
      <c r="I28" s="3">
        <f t="shared" si="3"/>
        <v>0</v>
      </c>
      <c r="J28" s="30">
        <f t="shared" si="1"/>
        <v>0</v>
      </c>
      <c r="K28" s="11"/>
    </row>
    <row r="29" spans="1:11" x14ac:dyDescent="0.25">
      <c r="A29" s="9"/>
      <c r="B29" s="67" t="s">
        <v>34</v>
      </c>
      <c r="C29" s="74"/>
      <c r="D29" s="1" t="s">
        <v>10</v>
      </c>
      <c r="E29" s="2">
        <v>500</v>
      </c>
      <c r="F29" s="2">
        <v>500</v>
      </c>
      <c r="G29" s="37">
        <f t="shared" si="0"/>
        <v>500</v>
      </c>
      <c r="H29" s="29">
        <f t="shared" si="2"/>
        <v>0</v>
      </c>
      <c r="I29" s="3">
        <f t="shared" si="3"/>
        <v>0</v>
      </c>
      <c r="J29" s="30">
        <f t="shared" si="1"/>
        <v>0</v>
      </c>
      <c r="K29" s="11"/>
    </row>
    <row r="30" spans="1:11" x14ac:dyDescent="0.25">
      <c r="A30" s="9"/>
      <c r="B30" s="67" t="s">
        <v>35</v>
      </c>
      <c r="C30" s="74"/>
      <c r="D30" s="1" t="s">
        <v>5</v>
      </c>
      <c r="E30" s="2">
        <v>3</v>
      </c>
      <c r="F30" s="2">
        <v>5</v>
      </c>
      <c r="G30" s="37">
        <f t="shared" si="0"/>
        <v>4</v>
      </c>
      <c r="H30" s="29">
        <f t="shared" si="2"/>
        <v>0</v>
      </c>
      <c r="I30" s="3">
        <f t="shared" si="3"/>
        <v>0</v>
      </c>
      <c r="J30" s="30">
        <f t="shared" si="1"/>
        <v>0</v>
      </c>
      <c r="K30" s="11"/>
    </row>
    <row r="31" spans="1:11" x14ac:dyDescent="0.25">
      <c r="A31" s="9"/>
      <c r="B31" s="67" t="s">
        <v>37</v>
      </c>
      <c r="C31" s="74"/>
      <c r="D31" s="1" t="s">
        <v>8</v>
      </c>
      <c r="E31" s="2">
        <v>50</v>
      </c>
      <c r="F31" s="2">
        <v>50</v>
      </c>
      <c r="G31" s="37">
        <f t="shared" si="0"/>
        <v>50</v>
      </c>
      <c r="H31" s="29">
        <f t="shared" si="2"/>
        <v>0</v>
      </c>
      <c r="I31" s="3">
        <f t="shared" si="3"/>
        <v>0</v>
      </c>
      <c r="J31" s="30">
        <f t="shared" si="1"/>
        <v>0</v>
      </c>
      <c r="K31" s="11"/>
    </row>
    <row r="32" spans="1:11" ht="15.75" thickBot="1" x14ac:dyDescent="0.3">
      <c r="A32" s="9"/>
      <c r="B32" s="68" t="s">
        <v>173</v>
      </c>
      <c r="C32" s="75"/>
      <c r="D32" s="38" t="s">
        <v>8</v>
      </c>
      <c r="E32" s="39">
        <v>40</v>
      </c>
      <c r="F32" s="39">
        <v>45</v>
      </c>
      <c r="G32" s="40">
        <f t="shared" si="0"/>
        <v>42.5</v>
      </c>
      <c r="H32" s="31">
        <f t="shared" si="2"/>
        <v>0</v>
      </c>
      <c r="I32" s="32">
        <f t="shared" si="3"/>
        <v>0</v>
      </c>
      <c r="J32" s="33">
        <f t="shared" si="1"/>
        <v>0</v>
      </c>
      <c r="K32" s="11"/>
    </row>
    <row r="33" spans="1:11" x14ac:dyDescent="0.25">
      <c r="A33" s="9"/>
      <c r="B33" s="69"/>
      <c r="C33" s="63"/>
      <c r="D33" s="10"/>
      <c r="E33" s="10"/>
      <c r="F33" s="10"/>
      <c r="G33" s="10"/>
      <c r="H33" s="10"/>
      <c r="I33" s="10"/>
      <c r="J33" s="10"/>
      <c r="K33" s="11"/>
    </row>
    <row r="34" spans="1:11" ht="16.5" thickBot="1" x14ac:dyDescent="0.3">
      <c r="A34" s="9"/>
      <c r="B34" s="64" t="s">
        <v>131</v>
      </c>
      <c r="C34" s="63"/>
      <c r="D34" s="10"/>
      <c r="E34" s="10"/>
      <c r="F34" s="10"/>
      <c r="G34" s="10"/>
      <c r="H34" s="10"/>
      <c r="I34" s="10"/>
      <c r="J34" s="10"/>
      <c r="K34" s="11"/>
    </row>
    <row r="35" spans="1:11" x14ac:dyDescent="0.25">
      <c r="A35" s="9"/>
      <c r="B35" s="65" t="s">
        <v>0</v>
      </c>
      <c r="C35" s="76" t="s">
        <v>1</v>
      </c>
      <c r="D35" s="34" t="s">
        <v>2</v>
      </c>
      <c r="E35" s="27" t="s">
        <v>152</v>
      </c>
      <c r="F35" s="27" t="s">
        <v>153</v>
      </c>
      <c r="G35" s="35" t="s">
        <v>151</v>
      </c>
      <c r="H35" s="26" t="s">
        <v>155</v>
      </c>
      <c r="I35" s="27" t="s">
        <v>156</v>
      </c>
      <c r="J35" s="28" t="s">
        <v>154</v>
      </c>
      <c r="K35" s="11"/>
    </row>
    <row r="36" spans="1:11" x14ac:dyDescent="0.25">
      <c r="A36" s="9"/>
      <c r="B36" s="67" t="s">
        <v>129</v>
      </c>
      <c r="C36" s="74"/>
      <c r="D36" s="1" t="s">
        <v>3</v>
      </c>
      <c r="E36" s="2">
        <v>12</v>
      </c>
      <c r="F36" s="23">
        <v>40</v>
      </c>
      <c r="G36" s="37">
        <f t="shared" ref="G36:G51" si="4">(E36+F36)/2</f>
        <v>26</v>
      </c>
      <c r="H36" s="29">
        <f>C36*E36</f>
        <v>0</v>
      </c>
      <c r="I36" s="3">
        <f>C36*F36</f>
        <v>0</v>
      </c>
      <c r="J36" s="30">
        <f t="shared" ref="J36:J51" si="5">C36*G36</f>
        <v>0</v>
      </c>
      <c r="K36" s="11"/>
    </row>
    <row r="37" spans="1:11" x14ac:dyDescent="0.25">
      <c r="A37" s="9"/>
      <c r="B37" s="67" t="s">
        <v>4</v>
      </c>
      <c r="C37" s="74"/>
      <c r="D37" s="1" t="s">
        <v>5</v>
      </c>
      <c r="E37" s="2">
        <v>12</v>
      </c>
      <c r="F37" s="23">
        <v>40</v>
      </c>
      <c r="G37" s="37">
        <f t="shared" si="4"/>
        <v>26</v>
      </c>
      <c r="H37" s="29">
        <f t="shared" ref="H37:H51" si="6">C37*E37</f>
        <v>0</v>
      </c>
      <c r="I37" s="3">
        <f t="shared" ref="I37:I51" si="7">C37*F37</f>
        <v>0</v>
      </c>
      <c r="J37" s="30">
        <f t="shared" si="5"/>
        <v>0</v>
      </c>
      <c r="K37" s="11"/>
    </row>
    <row r="38" spans="1:11" x14ac:dyDescent="0.25">
      <c r="A38" s="9"/>
      <c r="B38" s="67" t="s">
        <v>6</v>
      </c>
      <c r="C38" s="74"/>
      <c r="D38" s="1" t="s">
        <v>5</v>
      </c>
      <c r="E38" s="2">
        <v>14</v>
      </c>
      <c r="F38" s="23">
        <v>40</v>
      </c>
      <c r="G38" s="37">
        <f t="shared" si="4"/>
        <v>27</v>
      </c>
      <c r="H38" s="29">
        <f t="shared" si="6"/>
        <v>0</v>
      </c>
      <c r="I38" s="3">
        <f t="shared" si="7"/>
        <v>0</v>
      </c>
      <c r="J38" s="30">
        <f t="shared" si="5"/>
        <v>0</v>
      </c>
      <c r="K38" s="11"/>
    </row>
    <row r="39" spans="1:11" x14ac:dyDescent="0.25">
      <c r="A39" s="9"/>
      <c r="B39" s="67" t="s">
        <v>7</v>
      </c>
      <c r="C39" s="74"/>
      <c r="D39" s="1" t="s">
        <v>5</v>
      </c>
      <c r="E39" s="2">
        <v>12</v>
      </c>
      <c r="F39" s="23">
        <v>100</v>
      </c>
      <c r="G39" s="37">
        <f t="shared" si="4"/>
        <v>56</v>
      </c>
      <c r="H39" s="29">
        <f t="shared" si="6"/>
        <v>0</v>
      </c>
      <c r="I39" s="3">
        <f t="shared" si="7"/>
        <v>0</v>
      </c>
      <c r="J39" s="30">
        <f t="shared" si="5"/>
        <v>0</v>
      </c>
      <c r="K39" s="11"/>
    </row>
    <row r="40" spans="1:11" x14ac:dyDescent="0.25">
      <c r="A40" s="9"/>
      <c r="B40" s="67" t="s">
        <v>9</v>
      </c>
      <c r="C40" s="74"/>
      <c r="D40" s="1" t="s">
        <v>3</v>
      </c>
      <c r="E40" s="2">
        <v>3</v>
      </c>
      <c r="F40" s="23">
        <v>250</v>
      </c>
      <c r="G40" s="37">
        <f t="shared" si="4"/>
        <v>126.5</v>
      </c>
      <c r="H40" s="29">
        <f t="shared" si="6"/>
        <v>0</v>
      </c>
      <c r="I40" s="3">
        <f t="shared" si="7"/>
        <v>0</v>
      </c>
      <c r="J40" s="30">
        <f t="shared" si="5"/>
        <v>0</v>
      </c>
      <c r="K40" s="11"/>
    </row>
    <row r="41" spans="1:11" x14ac:dyDescent="0.25">
      <c r="A41" s="9"/>
      <c r="B41" s="67" t="s">
        <v>125</v>
      </c>
      <c r="C41" s="74"/>
      <c r="D41" s="1" t="s">
        <v>10</v>
      </c>
      <c r="E41" s="2">
        <v>100</v>
      </c>
      <c r="F41" s="24">
        <v>500</v>
      </c>
      <c r="G41" s="37">
        <f t="shared" si="4"/>
        <v>300</v>
      </c>
      <c r="H41" s="29">
        <f t="shared" si="6"/>
        <v>0</v>
      </c>
      <c r="I41" s="3">
        <f t="shared" si="7"/>
        <v>0</v>
      </c>
      <c r="J41" s="30">
        <f t="shared" si="5"/>
        <v>0</v>
      </c>
      <c r="K41" s="11"/>
    </row>
    <row r="42" spans="1:11" x14ac:dyDescent="0.25">
      <c r="A42" s="9"/>
      <c r="B42" s="67" t="s">
        <v>15</v>
      </c>
      <c r="C42" s="74"/>
      <c r="D42" s="1" t="s">
        <v>10</v>
      </c>
      <c r="E42" s="2">
        <v>300</v>
      </c>
      <c r="F42" s="24">
        <v>750</v>
      </c>
      <c r="G42" s="37">
        <f t="shared" si="4"/>
        <v>525</v>
      </c>
      <c r="H42" s="29">
        <f t="shared" si="6"/>
        <v>0</v>
      </c>
      <c r="I42" s="3">
        <f t="shared" si="7"/>
        <v>0</v>
      </c>
      <c r="J42" s="30">
        <f t="shared" si="5"/>
        <v>0</v>
      </c>
      <c r="K42" s="11"/>
    </row>
    <row r="43" spans="1:11" x14ac:dyDescent="0.25">
      <c r="A43" s="9"/>
      <c r="B43" s="67" t="s">
        <v>16</v>
      </c>
      <c r="C43" s="74"/>
      <c r="D43" s="1" t="s">
        <v>10</v>
      </c>
      <c r="E43" s="2">
        <v>750</v>
      </c>
      <c r="F43" s="24">
        <v>1000</v>
      </c>
      <c r="G43" s="37">
        <f t="shared" si="4"/>
        <v>875</v>
      </c>
      <c r="H43" s="29">
        <f t="shared" si="6"/>
        <v>0</v>
      </c>
      <c r="I43" s="3">
        <f t="shared" si="7"/>
        <v>0</v>
      </c>
      <c r="J43" s="30">
        <f t="shared" si="5"/>
        <v>0</v>
      </c>
      <c r="K43" s="11"/>
    </row>
    <row r="44" spans="1:11" x14ac:dyDescent="0.25">
      <c r="A44" s="9"/>
      <c r="B44" s="67" t="s">
        <v>17</v>
      </c>
      <c r="C44" s="74"/>
      <c r="D44" s="1" t="s">
        <v>10</v>
      </c>
      <c r="E44" s="2">
        <v>900</v>
      </c>
      <c r="F44" s="24">
        <v>1500</v>
      </c>
      <c r="G44" s="37">
        <f t="shared" si="4"/>
        <v>1200</v>
      </c>
      <c r="H44" s="29">
        <f t="shared" si="6"/>
        <v>0</v>
      </c>
      <c r="I44" s="3">
        <f t="shared" si="7"/>
        <v>0</v>
      </c>
      <c r="J44" s="30">
        <f t="shared" si="5"/>
        <v>0</v>
      </c>
      <c r="K44" s="11"/>
    </row>
    <row r="45" spans="1:11" x14ac:dyDescent="0.25">
      <c r="A45" s="9"/>
      <c r="B45" s="67" t="s">
        <v>126</v>
      </c>
      <c r="C45" s="74"/>
      <c r="D45" s="1" t="s">
        <v>10</v>
      </c>
      <c r="E45" s="2">
        <v>1500</v>
      </c>
      <c r="F45" s="25">
        <v>3000</v>
      </c>
      <c r="G45" s="37">
        <f t="shared" si="4"/>
        <v>2250</v>
      </c>
      <c r="H45" s="29">
        <f t="shared" si="6"/>
        <v>0</v>
      </c>
      <c r="I45" s="3">
        <f t="shared" si="7"/>
        <v>0</v>
      </c>
      <c r="J45" s="30">
        <f t="shared" si="5"/>
        <v>0</v>
      </c>
      <c r="K45" s="11"/>
    </row>
    <row r="46" spans="1:11" x14ac:dyDescent="0.25">
      <c r="A46" s="9"/>
      <c r="B46" s="67" t="s">
        <v>127</v>
      </c>
      <c r="C46" s="74"/>
      <c r="D46" s="1" t="s">
        <v>10</v>
      </c>
      <c r="E46" s="2">
        <v>250</v>
      </c>
      <c r="F46" s="25">
        <v>500</v>
      </c>
      <c r="G46" s="37">
        <f t="shared" si="4"/>
        <v>375</v>
      </c>
      <c r="H46" s="29">
        <f t="shared" si="6"/>
        <v>0</v>
      </c>
      <c r="I46" s="3">
        <f t="shared" si="7"/>
        <v>0</v>
      </c>
      <c r="J46" s="30">
        <f t="shared" si="5"/>
        <v>0</v>
      </c>
      <c r="K46" s="11"/>
    </row>
    <row r="47" spans="1:11" x14ac:dyDescent="0.25">
      <c r="A47" s="9"/>
      <c r="B47" s="67" t="s">
        <v>128</v>
      </c>
      <c r="C47" s="74"/>
      <c r="D47" s="1" t="s">
        <v>10</v>
      </c>
      <c r="E47" s="4">
        <v>450</v>
      </c>
      <c r="F47" s="25">
        <v>750</v>
      </c>
      <c r="G47" s="37">
        <f t="shared" si="4"/>
        <v>600</v>
      </c>
      <c r="H47" s="29">
        <f t="shared" si="6"/>
        <v>0</v>
      </c>
      <c r="I47" s="3">
        <f t="shared" si="7"/>
        <v>0</v>
      </c>
      <c r="J47" s="30">
        <f t="shared" si="5"/>
        <v>0</v>
      </c>
      <c r="K47" s="11"/>
    </row>
    <row r="48" spans="1:11" x14ac:dyDescent="0.25">
      <c r="A48" s="9"/>
      <c r="B48" s="67" t="s">
        <v>11</v>
      </c>
      <c r="C48" s="74"/>
      <c r="D48" s="1" t="s">
        <v>8</v>
      </c>
      <c r="E48" s="2">
        <v>60</v>
      </c>
      <c r="F48" s="25">
        <v>500</v>
      </c>
      <c r="G48" s="37">
        <f t="shared" si="4"/>
        <v>280</v>
      </c>
      <c r="H48" s="29">
        <f t="shared" si="6"/>
        <v>0</v>
      </c>
      <c r="I48" s="3">
        <f t="shared" si="7"/>
        <v>0</v>
      </c>
      <c r="J48" s="30">
        <f t="shared" si="5"/>
        <v>0</v>
      </c>
      <c r="K48" s="11"/>
    </row>
    <row r="49" spans="1:11" x14ac:dyDescent="0.25">
      <c r="A49" s="9"/>
      <c r="B49" s="67" t="s">
        <v>12</v>
      </c>
      <c r="C49" s="74"/>
      <c r="D49" s="1" t="s">
        <v>3</v>
      </c>
      <c r="E49" s="2">
        <v>5</v>
      </c>
      <c r="F49" s="24">
        <v>20</v>
      </c>
      <c r="G49" s="37">
        <f t="shared" si="4"/>
        <v>12.5</v>
      </c>
      <c r="H49" s="29">
        <f t="shared" si="6"/>
        <v>0</v>
      </c>
      <c r="I49" s="3">
        <f t="shared" si="7"/>
        <v>0</v>
      </c>
      <c r="J49" s="30">
        <f t="shared" si="5"/>
        <v>0</v>
      </c>
      <c r="K49" s="11"/>
    </row>
    <row r="50" spans="1:11" x14ac:dyDescent="0.25">
      <c r="A50" s="9"/>
      <c r="B50" s="67" t="s">
        <v>13</v>
      </c>
      <c r="C50" s="74"/>
      <c r="D50" s="1" t="s">
        <v>5</v>
      </c>
      <c r="E50" s="2">
        <v>57</v>
      </c>
      <c r="F50" s="25">
        <v>100</v>
      </c>
      <c r="G50" s="37">
        <f t="shared" si="4"/>
        <v>78.5</v>
      </c>
      <c r="H50" s="29">
        <f t="shared" si="6"/>
        <v>0</v>
      </c>
      <c r="I50" s="3">
        <f t="shared" si="7"/>
        <v>0</v>
      </c>
      <c r="J50" s="30">
        <f t="shared" si="5"/>
        <v>0</v>
      </c>
      <c r="K50" s="11"/>
    </row>
    <row r="51" spans="1:11" ht="15.75" thickBot="1" x14ac:dyDescent="0.3">
      <c r="A51" s="9"/>
      <c r="B51" s="68" t="s">
        <v>14</v>
      </c>
      <c r="C51" s="75"/>
      <c r="D51" s="38" t="s">
        <v>5</v>
      </c>
      <c r="E51" s="39">
        <v>82</v>
      </c>
      <c r="F51" s="41">
        <v>100</v>
      </c>
      <c r="G51" s="40">
        <f t="shared" si="4"/>
        <v>91</v>
      </c>
      <c r="H51" s="31">
        <f t="shared" si="6"/>
        <v>0</v>
      </c>
      <c r="I51" s="32">
        <f t="shared" si="7"/>
        <v>0</v>
      </c>
      <c r="J51" s="33">
        <f t="shared" si="5"/>
        <v>0</v>
      </c>
      <c r="K51" s="11"/>
    </row>
    <row r="52" spans="1:11" x14ac:dyDescent="0.25">
      <c r="A52" s="9"/>
      <c r="B52" s="69"/>
      <c r="C52" s="63"/>
      <c r="D52" s="10"/>
      <c r="E52" s="10"/>
      <c r="F52" s="10"/>
      <c r="G52" s="10"/>
      <c r="H52" s="10"/>
      <c r="I52" s="10"/>
      <c r="J52" s="10"/>
      <c r="K52" s="11"/>
    </row>
    <row r="53" spans="1:11" ht="16.5" thickBot="1" x14ac:dyDescent="0.3">
      <c r="A53" s="9"/>
      <c r="B53" s="64" t="s">
        <v>132</v>
      </c>
      <c r="C53" s="63"/>
      <c r="D53" s="10"/>
      <c r="E53" s="10"/>
      <c r="F53" s="10"/>
      <c r="G53" s="10"/>
      <c r="H53" s="10"/>
      <c r="I53" s="10"/>
      <c r="J53" s="10"/>
      <c r="K53" s="11"/>
    </row>
    <row r="54" spans="1:11" x14ac:dyDescent="0.25">
      <c r="A54" s="9"/>
      <c r="B54" s="65" t="s">
        <v>0</v>
      </c>
      <c r="C54" s="76" t="s">
        <v>1</v>
      </c>
      <c r="D54" s="34" t="s">
        <v>2</v>
      </c>
      <c r="E54" s="27" t="s">
        <v>152</v>
      </c>
      <c r="F54" s="27" t="s">
        <v>153</v>
      </c>
      <c r="G54" s="35" t="s">
        <v>151</v>
      </c>
      <c r="H54" s="26" t="s">
        <v>155</v>
      </c>
      <c r="I54" s="27" t="s">
        <v>156</v>
      </c>
      <c r="J54" s="28" t="s">
        <v>154</v>
      </c>
      <c r="K54" s="11"/>
    </row>
    <row r="55" spans="1:11" x14ac:dyDescent="0.25">
      <c r="A55" s="9"/>
      <c r="B55" s="66" t="s">
        <v>42</v>
      </c>
      <c r="C55" s="74"/>
      <c r="D55" s="1" t="s">
        <v>10</v>
      </c>
      <c r="E55" s="2">
        <v>8</v>
      </c>
      <c r="F55" s="23">
        <v>85</v>
      </c>
      <c r="G55" s="37">
        <f t="shared" ref="G55:G63" si="8">(E55+F55)/2</f>
        <v>46.5</v>
      </c>
      <c r="H55" s="29">
        <f>C55*E55</f>
        <v>0</v>
      </c>
      <c r="I55" s="3">
        <f>C55*F55</f>
        <v>0</v>
      </c>
      <c r="J55" s="30">
        <f t="shared" ref="J55:J63" si="9">C55*G55</f>
        <v>0</v>
      </c>
      <c r="K55" s="11"/>
    </row>
    <row r="56" spans="1:11" x14ac:dyDescent="0.25">
      <c r="A56" s="9"/>
      <c r="B56" s="66" t="s">
        <v>43</v>
      </c>
      <c r="C56" s="74"/>
      <c r="D56" s="1" t="s">
        <v>44</v>
      </c>
      <c r="E56" s="2">
        <v>350</v>
      </c>
      <c r="F56" s="23">
        <v>600</v>
      </c>
      <c r="G56" s="37">
        <f t="shared" si="8"/>
        <v>475</v>
      </c>
      <c r="H56" s="29">
        <f t="shared" ref="H56:H63" si="10">C56*E56</f>
        <v>0</v>
      </c>
      <c r="I56" s="3">
        <f t="shared" ref="I56:I63" si="11">C56*F56</f>
        <v>0</v>
      </c>
      <c r="J56" s="30">
        <f t="shared" si="9"/>
        <v>0</v>
      </c>
      <c r="K56" s="11"/>
    </row>
    <row r="57" spans="1:11" x14ac:dyDescent="0.25">
      <c r="A57" s="9"/>
      <c r="B57" s="66" t="s">
        <v>45</v>
      </c>
      <c r="C57" s="74"/>
      <c r="D57" s="1" t="s">
        <v>5</v>
      </c>
      <c r="E57" s="2">
        <v>10</v>
      </c>
      <c r="F57" s="23">
        <v>30</v>
      </c>
      <c r="G57" s="37">
        <f t="shared" si="8"/>
        <v>20</v>
      </c>
      <c r="H57" s="29">
        <f t="shared" si="10"/>
        <v>0</v>
      </c>
      <c r="I57" s="3">
        <f t="shared" si="11"/>
        <v>0</v>
      </c>
      <c r="J57" s="30">
        <f t="shared" si="9"/>
        <v>0</v>
      </c>
      <c r="K57" s="11"/>
    </row>
    <row r="58" spans="1:11" x14ac:dyDescent="0.25">
      <c r="A58" s="9"/>
      <c r="B58" s="66" t="s">
        <v>46</v>
      </c>
      <c r="C58" s="74"/>
      <c r="D58" s="1" t="s">
        <v>3</v>
      </c>
      <c r="E58" s="2">
        <v>35</v>
      </c>
      <c r="F58" s="23">
        <v>100</v>
      </c>
      <c r="G58" s="37">
        <f t="shared" si="8"/>
        <v>67.5</v>
      </c>
      <c r="H58" s="29">
        <f t="shared" si="10"/>
        <v>0</v>
      </c>
      <c r="I58" s="3">
        <f t="shared" si="11"/>
        <v>0</v>
      </c>
      <c r="J58" s="30">
        <f t="shared" si="9"/>
        <v>0</v>
      </c>
      <c r="K58" s="11"/>
    </row>
    <row r="59" spans="1:11" x14ac:dyDescent="0.25">
      <c r="A59" s="9"/>
      <c r="B59" s="66" t="s">
        <v>144</v>
      </c>
      <c r="C59" s="74"/>
      <c r="D59" s="1" t="s">
        <v>44</v>
      </c>
      <c r="E59" s="6">
        <v>70</v>
      </c>
      <c r="F59" s="23">
        <v>200</v>
      </c>
      <c r="G59" s="37">
        <f t="shared" si="8"/>
        <v>135</v>
      </c>
      <c r="H59" s="29">
        <f t="shared" si="10"/>
        <v>0</v>
      </c>
      <c r="I59" s="3">
        <f t="shared" si="11"/>
        <v>0</v>
      </c>
      <c r="J59" s="30">
        <f t="shared" si="9"/>
        <v>0</v>
      </c>
      <c r="K59" s="11"/>
    </row>
    <row r="60" spans="1:11" x14ac:dyDescent="0.25">
      <c r="A60" s="9"/>
      <c r="B60" s="66" t="s">
        <v>47</v>
      </c>
      <c r="C60" s="74"/>
      <c r="D60" s="1" t="s">
        <v>44</v>
      </c>
      <c r="E60" s="2">
        <v>350</v>
      </c>
      <c r="F60" s="23">
        <v>600</v>
      </c>
      <c r="G60" s="37">
        <f t="shared" si="8"/>
        <v>475</v>
      </c>
      <c r="H60" s="29">
        <f t="shared" si="10"/>
        <v>0</v>
      </c>
      <c r="I60" s="3">
        <f t="shared" si="11"/>
        <v>0</v>
      </c>
      <c r="J60" s="30">
        <f t="shared" si="9"/>
        <v>0</v>
      </c>
      <c r="K60" s="11"/>
    </row>
    <row r="61" spans="1:11" x14ac:dyDescent="0.25">
      <c r="A61" s="9"/>
      <c r="B61" s="66" t="s">
        <v>48</v>
      </c>
      <c r="C61" s="74"/>
      <c r="D61" s="1" t="s">
        <v>49</v>
      </c>
      <c r="E61" s="2">
        <v>17.5</v>
      </c>
      <c r="F61" s="23">
        <v>45</v>
      </c>
      <c r="G61" s="37">
        <f t="shared" si="8"/>
        <v>31.25</v>
      </c>
      <c r="H61" s="29">
        <f t="shared" si="10"/>
        <v>0</v>
      </c>
      <c r="I61" s="3">
        <f t="shared" si="11"/>
        <v>0</v>
      </c>
      <c r="J61" s="30">
        <f t="shared" si="9"/>
        <v>0</v>
      </c>
      <c r="K61" s="11"/>
    </row>
    <row r="62" spans="1:11" x14ac:dyDescent="0.25">
      <c r="A62" s="9"/>
      <c r="B62" s="66" t="s">
        <v>50</v>
      </c>
      <c r="C62" s="74"/>
      <c r="D62" s="1" t="s">
        <v>36</v>
      </c>
      <c r="E62" s="2">
        <v>25</v>
      </c>
      <c r="F62" s="23">
        <v>26</v>
      </c>
      <c r="G62" s="37">
        <f t="shared" si="8"/>
        <v>25.5</v>
      </c>
      <c r="H62" s="29">
        <f t="shared" si="10"/>
        <v>0</v>
      </c>
      <c r="I62" s="3">
        <f t="shared" si="11"/>
        <v>0</v>
      </c>
      <c r="J62" s="30">
        <f t="shared" si="9"/>
        <v>0</v>
      </c>
      <c r="K62" s="11"/>
    </row>
    <row r="63" spans="1:11" ht="15.75" thickBot="1" x14ac:dyDescent="0.3">
      <c r="A63" s="9"/>
      <c r="B63" s="70" t="s">
        <v>51</v>
      </c>
      <c r="C63" s="75"/>
      <c r="D63" s="38" t="s">
        <v>44</v>
      </c>
      <c r="E63" s="39">
        <v>4</v>
      </c>
      <c r="F63" s="42">
        <v>15</v>
      </c>
      <c r="G63" s="40">
        <f t="shared" si="8"/>
        <v>9.5</v>
      </c>
      <c r="H63" s="31">
        <f t="shared" si="10"/>
        <v>0</v>
      </c>
      <c r="I63" s="32">
        <f t="shared" si="11"/>
        <v>0</v>
      </c>
      <c r="J63" s="33">
        <f t="shared" si="9"/>
        <v>0</v>
      </c>
      <c r="K63" s="11"/>
    </row>
    <row r="64" spans="1:11" x14ac:dyDescent="0.25">
      <c r="A64" s="9"/>
      <c r="B64" s="69"/>
      <c r="C64" s="63"/>
      <c r="D64" s="10"/>
      <c r="E64" s="10"/>
      <c r="F64" s="10"/>
      <c r="G64" s="10"/>
      <c r="H64" s="10"/>
      <c r="I64" s="10"/>
      <c r="J64" s="10"/>
      <c r="K64" s="11"/>
    </row>
    <row r="65" spans="1:11" ht="21.75" thickBot="1" x14ac:dyDescent="0.4">
      <c r="A65" s="9"/>
      <c r="B65" s="64" t="s">
        <v>133</v>
      </c>
      <c r="C65" s="77"/>
      <c r="D65" s="10"/>
      <c r="E65" s="10"/>
      <c r="F65" s="10"/>
      <c r="G65" s="10"/>
      <c r="H65" s="10"/>
      <c r="I65" s="10"/>
      <c r="J65" s="10"/>
      <c r="K65" s="11"/>
    </row>
    <row r="66" spans="1:11" x14ac:dyDescent="0.25">
      <c r="A66" s="9"/>
      <c r="B66" s="65" t="s">
        <v>0</v>
      </c>
      <c r="C66" s="76" t="s">
        <v>1</v>
      </c>
      <c r="D66" s="34" t="s">
        <v>2</v>
      </c>
      <c r="E66" s="27" t="s">
        <v>152</v>
      </c>
      <c r="F66" s="27" t="s">
        <v>153</v>
      </c>
      <c r="G66" s="35" t="s">
        <v>151</v>
      </c>
      <c r="H66" s="26" t="s">
        <v>155</v>
      </c>
      <c r="I66" s="27" t="s">
        <v>156</v>
      </c>
      <c r="J66" s="28" t="s">
        <v>154</v>
      </c>
      <c r="K66" s="11"/>
    </row>
    <row r="67" spans="1:11" x14ac:dyDescent="0.25">
      <c r="A67" s="9"/>
      <c r="B67" s="66" t="s">
        <v>52</v>
      </c>
      <c r="C67" s="74"/>
      <c r="D67" s="1" t="s">
        <v>8</v>
      </c>
      <c r="E67" s="2">
        <v>15</v>
      </c>
      <c r="F67" s="2">
        <v>25</v>
      </c>
      <c r="G67" s="37">
        <f t="shared" ref="G67:G74" si="12">(E67+F67)/2</f>
        <v>20</v>
      </c>
      <c r="H67" s="29">
        <f>C67*E67</f>
        <v>0</v>
      </c>
      <c r="I67" s="3">
        <f>C67*F67</f>
        <v>0</v>
      </c>
      <c r="J67" s="30">
        <f t="shared" ref="J67:J74" si="13">C67*G67</f>
        <v>0</v>
      </c>
      <c r="K67" s="11"/>
    </row>
    <row r="68" spans="1:11" x14ac:dyDescent="0.25">
      <c r="A68" s="9"/>
      <c r="B68" s="66" t="s">
        <v>53</v>
      </c>
      <c r="C68" s="74"/>
      <c r="D68" s="1" t="s">
        <v>8</v>
      </c>
      <c r="E68" s="2">
        <v>10</v>
      </c>
      <c r="F68" s="2">
        <v>20</v>
      </c>
      <c r="G68" s="37">
        <f t="shared" si="12"/>
        <v>15</v>
      </c>
      <c r="H68" s="29">
        <f t="shared" ref="H68:H74" si="14">C68*E68</f>
        <v>0</v>
      </c>
      <c r="I68" s="3">
        <f t="shared" ref="I68:I74" si="15">C68*F68</f>
        <v>0</v>
      </c>
      <c r="J68" s="30">
        <f t="shared" si="13"/>
        <v>0</v>
      </c>
      <c r="K68" s="11"/>
    </row>
    <row r="69" spans="1:11" x14ac:dyDescent="0.25">
      <c r="A69" s="9"/>
      <c r="B69" s="66" t="s">
        <v>54</v>
      </c>
      <c r="C69" s="74"/>
      <c r="D69" s="1" t="s">
        <v>8</v>
      </c>
      <c r="E69" s="2">
        <v>25</v>
      </c>
      <c r="F69" s="2">
        <v>40</v>
      </c>
      <c r="G69" s="37">
        <f t="shared" si="12"/>
        <v>32.5</v>
      </c>
      <c r="H69" s="29">
        <f t="shared" si="14"/>
        <v>0</v>
      </c>
      <c r="I69" s="3">
        <f t="shared" si="15"/>
        <v>0</v>
      </c>
      <c r="J69" s="30">
        <f t="shared" si="13"/>
        <v>0</v>
      </c>
      <c r="K69" s="11"/>
    </row>
    <row r="70" spans="1:11" x14ac:dyDescent="0.25">
      <c r="A70" s="9"/>
      <c r="B70" s="66" t="s">
        <v>55</v>
      </c>
      <c r="C70" s="74"/>
      <c r="D70" s="1" t="s">
        <v>8</v>
      </c>
      <c r="E70" s="2">
        <v>25</v>
      </c>
      <c r="F70" s="2">
        <v>40</v>
      </c>
      <c r="G70" s="37">
        <f t="shared" si="12"/>
        <v>32.5</v>
      </c>
      <c r="H70" s="29">
        <f t="shared" si="14"/>
        <v>0</v>
      </c>
      <c r="I70" s="3">
        <f t="shared" si="15"/>
        <v>0</v>
      </c>
      <c r="J70" s="30">
        <f t="shared" si="13"/>
        <v>0</v>
      </c>
      <c r="K70" s="11"/>
    </row>
    <row r="71" spans="1:11" x14ac:dyDescent="0.25">
      <c r="A71" s="9"/>
      <c r="B71" s="66" t="s">
        <v>56</v>
      </c>
      <c r="C71" s="74"/>
      <c r="D71" s="1" t="s">
        <v>8</v>
      </c>
      <c r="E71" s="2">
        <v>30</v>
      </c>
      <c r="F71" s="2">
        <v>55</v>
      </c>
      <c r="G71" s="37">
        <f t="shared" si="12"/>
        <v>42.5</v>
      </c>
      <c r="H71" s="29">
        <f t="shared" si="14"/>
        <v>0</v>
      </c>
      <c r="I71" s="3">
        <f t="shared" si="15"/>
        <v>0</v>
      </c>
      <c r="J71" s="30">
        <f t="shared" si="13"/>
        <v>0</v>
      </c>
      <c r="K71" s="11"/>
    </row>
    <row r="72" spans="1:11" x14ac:dyDescent="0.25">
      <c r="A72" s="9"/>
      <c r="B72" s="66" t="s">
        <v>57</v>
      </c>
      <c r="C72" s="74"/>
      <c r="D72" s="1" t="s">
        <v>58</v>
      </c>
      <c r="E72" s="2">
        <v>3000</v>
      </c>
      <c r="F72" s="2">
        <v>8000</v>
      </c>
      <c r="G72" s="37">
        <f t="shared" si="12"/>
        <v>5500</v>
      </c>
      <c r="H72" s="29">
        <f t="shared" si="14"/>
        <v>0</v>
      </c>
      <c r="I72" s="3">
        <f t="shared" si="15"/>
        <v>0</v>
      </c>
      <c r="J72" s="30">
        <f t="shared" si="13"/>
        <v>0</v>
      </c>
      <c r="K72" s="11"/>
    </row>
    <row r="73" spans="1:11" x14ac:dyDescent="0.25">
      <c r="A73" s="9"/>
      <c r="B73" s="66" t="s">
        <v>59</v>
      </c>
      <c r="C73" s="74"/>
      <c r="D73" s="1" t="s">
        <v>58</v>
      </c>
      <c r="E73" s="2">
        <v>4500</v>
      </c>
      <c r="F73" s="2">
        <v>9000</v>
      </c>
      <c r="G73" s="37">
        <f t="shared" si="12"/>
        <v>6750</v>
      </c>
      <c r="H73" s="29">
        <f t="shared" si="14"/>
        <v>0</v>
      </c>
      <c r="I73" s="3">
        <f t="shared" si="15"/>
        <v>0</v>
      </c>
      <c r="J73" s="30">
        <f t="shared" si="13"/>
        <v>0</v>
      </c>
      <c r="K73" s="11"/>
    </row>
    <row r="74" spans="1:11" ht="15.75" thickBot="1" x14ac:dyDescent="0.3">
      <c r="A74" s="9"/>
      <c r="B74" s="70" t="s">
        <v>60</v>
      </c>
      <c r="C74" s="75"/>
      <c r="D74" s="38" t="s">
        <v>58</v>
      </c>
      <c r="E74" s="39">
        <v>6000</v>
      </c>
      <c r="F74" s="39">
        <v>10000</v>
      </c>
      <c r="G74" s="40">
        <f t="shared" si="12"/>
        <v>8000</v>
      </c>
      <c r="H74" s="31">
        <f t="shared" si="14"/>
        <v>0</v>
      </c>
      <c r="I74" s="32">
        <f t="shared" si="15"/>
        <v>0</v>
      </c>
      <c r="J74" s="33">
        <f t="shared" si="13"/>
        <v>0</v>
      </c>
      <c r="K74" s="11"/>
    </row>
    <row r="75" spans="1:11" x14ac:dyDescent="0.25">
      <c r="A75" s="9"/>
      <c r="B75" s="69"/>
      <c r="C75" s="63"/>
      <c r="D75" s="10"/>
      <c r="E75" s="10"/>
      <c r="F75" s="10"/>
      <c r="G75" s="10"/>
      <c r="H75" s="10"/>
      <c r="I75" s="10"/>
      <c r="J75" s="10"/>
      <c r="K75" s="11"/>
    </row>
    <row r="76" spans="1:11" ht="21.75" thickBot="1" x14ac:dyDescent="0.4">
      <c r="A76" s="9"/>
      <c r="B76" s="64" t="s">
        <v>134</v>
      </c>
      <c r="C76" s="77"/>
      <c r="D76" s="10"/>
      <c r="E76" s="10"/>
      <c r="F76" s="10"/>
      <c r="G76" s="10"/>
      <c r="H76" s="10"/>
      <c r="I76" s="10"/>
      <c r="J76" s="10"/>
      <c r="K76" s="11"/>
    </row>
    <row r="77" spans="1:11" x14ac:dyDescent="0.25">
      <c r="A77" s="9"/>
      <c r="B77" s="65" t="s">
        <v>0</v>
      </c>
      <c r="C77" s="76" t="s">
        <v>1</v>
      </c>
      <c r="D77" s="34" t="s">
        <v>2</v>
      </c>
      <c r="E77" s="27" t="s">
        <v>152</v>
      </c>
      <c r="F77" s="27" t="s">
        <v>153</v>
      </c>
      <c r="G77" s="35" t="s">
        <v>151</v>
      </c>
      <c r="H77" s="26" t="s">
        <v>155</v>
      </c>
      <c r="I77" s="27" t="s">
        <v>156</v>
      </c>
      <c r="J77" s="28" t="s">
        <v>154</v>
      </c>
      <c r="K77" s="11"/>
    </row>
    <row r="78" spans="1:11" x14ac:dyDescent="0.25">
      <c r="A78" s="9"/>
      <c r="B78" s="66" t="s">
        <v>76</v>
      </c>
      <c r="C78" s="74"/>
      <c r="D78" s="1" t="s">
        <v>3</v>
      </c>
      <c r="E78" s="2">
        <v>8</v>
      </c>
      <c r="F78" s="2">
        <v>20</v>
      </c>
      <c r="G78" s="37">
        <f t="shared" ref="G78:G97" si="16">(E78+F78)/2</f>
        <v>14</v>
      </c>
      <c r="H78" s="29">
        <f>C78*E78</f>
        <v>0</v>
      </c>
      <c r="I78" s="3">
        <f>C78*F78</f>
        <v>0</v>
      </c>
      <c r="J78" s="30">
        <f t="shared" ref="J78:J97" si="17">C78*G78</f>
        <v>0</v>
      </c>
      <c r="K78" s="11"/>
    </row>
    <row r="79" spans="1:11" x14ac:dyDescent="0.25">
      <c r="A79" s="9"/>
      <c r="B79" s="66" t="s">
        <v>77</v>
      </c>
      <c r="C79" s="74"/>
      <c r="D79" s="1" t="s">
        <v>3</v>
      </c>
      <c r="E79" s="2">
        <v>10</v>
      </c>
      <c r="F79" s="2">
        <v>25</v>
      </c>
      <c r="G79" s="37">
        <f t="shared" si="16"/>
        <v>17.5</v>
      </c>
      <c r="H79" s="29">
        <f t="shared" ref="H79:H97" si="18">C79*E79</f>
        <v>0</v>
      </c>
      <c r="I79" s="3">
        <f t="shared" ref="I79:I97" si="19">C79*F79</f>
        <v>0</v>
      </c>
      <c r="J79" s="30">
        <f t="shared" si="17"/>
        <v>0</v>
      </c>
      <c r="K79" s="11"/>
    </row>
    <row r="80" spans="1:11" x14ac:dyDescent="0.25">
      <c r="A80" s="9"/>
      <c r="B80" s="66" t="s">
        <v>78</v>
      </c>
      <c r="C80" s="74"/>
      <c r="D80" s="1" t="s">
        <v>3</v>
      </c>
      <c r="E80" s="2">
        <v>13</v>
      </c>
      <c r="F80" s="2">
        <v>30</v>
      </c>
      <c r="G80" s="37">
        <f t="shared" si="16"/>
        <v>21.5</v>
      </c>
      <c r="H80" s="29">
        <f t="shared" si="18"/>
        <v>0</v>
      </c>
      <c r="I80" s="3">
        <f t="shared" si="19"/>
        <v>0</v>
      </c>
      <c r="J80" s="30">
        <f t="shared" si="17"/>
        <v>0</v>
      </c>
      <c r="K80" s="11"/>
    </row>
    <row r="81" spans="1:11" x14ac:dyDescent="0.25">
      <c r="A81" s="9"/>
      <c r="B81" s="66" t="s">
        <v>79</v>
      </c>
      <c r="C81" s="74"/>
      <c r="D81" s="1" t="s">
        <v>3</v>
      </c>
      <c r="E81" s="5">
        <v>15</v>
      </c>
      <c r="F81" s="5">
        <v>40</v>
      </c>
      <c r="G81" s="37">
        <f t="shared" si="16"/>
        <v>27.5</v>
      </c>
      <c r="H81" s="29">
        <f t="shared" si="18"/>
        <v>0</v>
      </c>
      <c r="I81" s="3">
        <f t="shared" si="19"/>
        <v>0</v>
      </c>
      <c r="J81" s="30">
        <f t="shared" si="17"/>
        <v>0</v>
      </c>
      <c r="K81" s="11"/>
    </row>
    <row r="82" spans="1:11" x14ac:dyDescent="0.25">
      <c r="A82" s="9"/>
      <c r="B82" s="66" t="s">
        <v>80</v>
      </c>
      <c r="C82" s="74"/>
      <c r="D82" s="1" t="s">
        <v>3</v>
      </c>
      <c r="E82" s="2">
        <v>20</v>
      </c>
      <c r="F82" s="2">
        <v>50</v>
      </c>
      <c r="G82" s="37">
        <f t="shared" si="16"/>
        <v>35</v>
      </c>
      <c r="H82" s="29">
        <f t="shared" si="18"/>
        <v>0</v>
      </c>
      <c r="I82" s="3">
        <f t="shared" si="19"/>
        <v>0</v>
      </c>
      <c r="J82" s="30">
        <f t="shared" si="17"/>
        <v>0</v>
      </c>
      <c r="K82" s="11"/>
    </row>
    <row r="83" spans="1:11" x14ac:dyDescent="0.25">
      <c r="A83" s="9"/>
      <c r="B83" s="66" t="s">
        <v>166</v>
      </c>
      <c r="C83" s="74"/>
      <c r="D83" s="1" t="s">
        <v>8</v>
      </c>
      <c r="E83" s="2">
        <v>40</v>
      </c>
      <c r="F83" s="2">
        <v>45</v>
      </c>
      <c r="G83" s="37">
        <f t="shared" ref="G83" si="20">(E83+F83)/2</f>
        <v>42.5</v>
      </c>
      <c r="H83" s="29">
        <f t="shared" ref="H83" si="21">C83*E83</f>
        <v>0</v>
      </c>
      <c r="I83" s="3">
        <f t="shared" ref="I83" si="22">C83*F83</f>
        <v>0</v>
      </c>
      <c r="J83" s="30">
        <f t="shared" ref="J83" si="23">C83*G83</f>
        <v>0</v>
      </c>
      <c r="K83" s="11"/>
    </row>
    <row r="84" spans="1:11" x14ac:dyDescent="0.25">
      <c r="A84" s="9"/>
      <c r="B84" s="66" t="s">
        <v>81</v>
      </c>
      <c r="C84" s="74"/>
      <c r="D84" s="1" t="s">
        <v>8</v>
      </c>
      <c r="E84" s="2">
        <v>55</v>
      </c>
      <c r="F84" s="2">
        <v>80</v>
      </c>
      <c r="G84" s="37">
        <f t="shared" si="16"/>
        <v>67.5</v>
      </c>
      <c r="H84" s="29">
        <f t="shared" si="18"/>
        <v>0</v>
      </c>
      <c r="I84" s="3">
        <f t="shared" si="19"/>
        <v>0</v>
      </c>
      <c r="J84" s="30">
        <f t="shared" si="17"/>
        <v>0</v>
      </c>
      <c r="K84" s="11"/>
    </row>
    <row r="85" spans="1:11" x14ac:dyDescent="0.25">
      <c r="A85" s="9"/>
      <c r="B85" s="66" t="s">
        <v>82</v>
      </c>
      <c r="C85" s="74"/>
      <c r="D85" s="1" t="s">
        <v>8</v>
      </c>
      <c r="E85" s="2">
        <v>75</v>
      </c>
      <c r="F85" s="2">
        <v>80</v>
      </c>
      <c r="G85" s="37">
        <f t="shared" si="16"/>
        <v>77.5</v>
      </c>
      <c r="H85" s="29">
        <f t="shared" si="18"/>
        <v>0</v>
      </c>
      <c r="I85" s="3">
        <f t="shared" si="19"/>
        <v>0</v>
      </c>
      <c r="J85" s="30">
        <f t="shared" si="17"/>
        <v>0</v>
      </c>
      <c r="K85" s="11"/>
    </row>
    <row r="86" spans="1:11" x14ac:dyDescent="0.25">
      <c r="A86" s="9"/>
      <c r="B86" s="66" t="s">
        <v>113</v>
      </c>
      <c r="C86" s="74"/>
      <c r="D86" s="1" t="s">
        <v>8</v>
      </c>
      <c r="E86" s="2">
        <v>115</v>
      </c>
      <c r="F86" s="2">
        <v>250</v>
      </c>
      <c r="G86" s="37">
        <f t="shared" si="16"/>
        <v>182.5</v>
      </c>
      <c r="H86" s="29">
        <f t="shared" si="18"/>
        <v>0</v>
      </c>
      <c r="I86" s="3">
        <f t="shared" si="19"/>
        <v>0</v>
      </c>
      <c r="J86" s="30">
        <f t="shared" si="17"/>
        <v>0</v>
      </c>
      <c r="K86" s="11"/>
    </row>
    <row r="87" spans="1:11" x14ac:dyDescent="0.25">
      <c r="A87" s="9"/>
      <c r="B87" s="66" t="s">
        <v>83</v>
      </c>
      <c r="C87" s="74"/>
      <c r="D87" s="1" t="s">
        <v>8</v>
      </c>
      <c r="E87" s="5">
        <v>60</v>
      </c>
      <c r="F87" s="5">
        <v>80</v>
      </c>
      <c r="G87" s="37">
        <f t="shared" si="16"/>
        <v>70</v>
      </c>
      <c r="H87" s="29">
        <f t="shared" si="18"/>
        <v>0</v>
      </c>
      <c r="I87" s="3">
        <f t="shared" si="19"/>
        <v>0</v>
      </c>
      <c r="J87" s="30">
        <f t="shared" si="17"/>
        <v>0</v>
      </c>
      <c r="K87" s="11"/>
    </row>
    <row r="88" spans="1:11" x14ac:dyDescent="0.25">
      <c r="A88" s="9"/>
      <c r="B88" s="66" t="s">
        <v>68</v>
      </c>
      <c r="C88" s="74"/>
      <c r="D88" s="1" t="s">
        <v>8</v>
      </c>
      <c r="E88" s="2">
        <v>75</v>
      </c>
      <c r="F88" s="2">
        <v>75</v>
      </c>
      <c r="G88" s="37">
        <f t="shared" si="16"/>
        <v>75</v>
      </c>
      <c r="H88" s="29">
        <f t="shared" si="18"/>
        <v>0</v>
      </c>
      <c r="I88" s="3">
        <f t="shared" si="19"/>
        <v>0</v>
      </c>
      <c r="J88" s="30">
        <f t="shared" si="17"/>
        <v>0</v>
      </c>
      <c r="K88" s="11"/>
    </row>
    <row r="89" spans="1:11" x14ac:dyDescent="0.25">
      <c r="A89" s="9"/>
      <c r="B89" s="66" t="s">
        <v>69</v>
      </c>
      <c r="C89" s="74"/>
      <c r="D89" s="1" t="s">
        <v>8</v>
      </c>
      <c r="E89" s="2">
        <v>80</v>
      </c>
      <c r="F89" s="2">
        <v>100</v>
      </c>
      <c r="G89" s="37">
        <f t="shared" si="16"/>
        <v>90</v>
      </c>
      <c r="H89" s="29">
        <f t="shared" si="18"/>
        <v>0</v>
      </c>
      <c r="I89" s="3">
        <f t="shared" si="19"/>
        <v>0</v>
      </c>
      <c r="J89" s="30">
        <f t="shared" si="17"/>
        <v>0</v>
      </c>
      <c r="K89" s="11"/>
    </row>
    <row r="90" spans="1:11" x14ac:dyDescent="0.25">
      <c r="A90" s="9"/>
      <c r="B90" s="66" t="s">
        <v>70</v>
      </c>
      <c r="C90" s="74"/>
      <c r="D90" s="1" t="s">
        <v>8</v>
      </c>
      <c r="E90" s="2">
        <v>90</v>
      </c>
      <c r="F90" s="2">
        <v>150</v>
      </c>
      <c r="G90" s="37">
        <f t="shared" si="16"/>
        <v>120</v>
      </c>
      <c r="H90" s="29">
        <f t="shared" si="18"/>
        <v>0</v>
      </c>
      <c r="I90" s="3">
        <f t="shared" si="19"/>
        <v>0</v>
      </c>
      <c r="J90" s="30">
        <f t="shared" si="17"/>
        <v>0</v>
      </c>
      <c r="K90" s="11"/>
    </row>
    <row r="91" spans="1:11" x14ac:dyDescent="0.25">
      <c r="A91" s="9"/>
      <c r="B91" s="66" t="s">
        <v>71</v>
      </c>
      <c r="C91" s="74"/>
      <c r="D91" s="1" t="s">
        <v>8</v>
      </c>
      <c r="E91" s="2">
        <v>70</v>
      </c>
      <c r="F91" s="2">
        <v>250</v>
      </c>
      <c r="G91" s="37">
        <f t="shared" si="16"/>
        <v>160</v>
      </c>
      <c r="H91" s="29">
        <f t="shared" si="18"/>
        <v>0</v>
      </c>
      <c r="I91" s="3">
        <f t="shared" si="19"/>
        <v>0</v>
      </c>
      <c r="J91" s="30">
        <f t="shared" si="17"/>
        <v>0</v>
      </c>
      <c r="K91" s="11"/>
    </row>
    <row r="92" spans="1:11" x14ac:dyDescent="0.25">
      <c r="A92" s="9"/>
      <c r="B92" s="66" t="s">
        <v>37</v>
      </c>
      <c r="C92" s="74"/>
      <c r="D92" s="1" t="s">
        <v>8</v>
      </c>
      <c r="E92" s="2">
        <v>50</v>
      </c>
      <c r="F92" s="2">
        <v>80</v>
      </c>
      <c r="G92" s="37">
        <f t="shared" si="16"/>
        <v>65</v>
      </c>
      <c r="H92" s="29">
        <f t="shared" si="18"/>
        <v>0</v>
      </c>
      <c r="I92" s="3">
        <f t="shared" si="19"/>
        <v>0</v>
      </c>
      <c r="J92" s="30">
        <f t="shared" si="17"/>
        <v>0</v>
      </c>
      <c r="K92" s="11"/>
    </row>
    <row r="93" spans="1:11" x14ac:dyDescent="0.25">
      <c r="A93" s="9"/>
      <c r="B93" s="66" t="s">
        <v>72</v>
      </c>
      <c r="C93" s="74"/>
      <c r="D93" s="1" t="s">
        <v>8</v>
      </c>
      <c r="E93" s="2">
        <v>800</v>
      </c>
      <c r="F93" s="2">
        <v>1000</v>
      </c>
      <c r="G93" s="37">
        <f t="shared" si="16"/>
        <v>900</v>
      </c>
      <c r="H93" s="29">
        <f t="shared" si="18"/>
        <v>0</v>
      </c>
      <c r="I93" s="3">
        <f t="shared" si="19"/>
        <v>0</v>
      </c>
      <c r="J93" s="30">
        <f t="shared" si="17"/>
        <v>0</v>
      </c>
      <c r="K93" s="11"/>
    </row>
    <row r="94" spans="1:11" x14ac:dyDescent="0.25">
      <c r="A94" s="9"/>
      <c r="B94" s="66" t="s">
        <v>35</v>
      </c>
      <c r="C94" s="74"/>
      <c r="D94" s="1" t="s">
        <v>5</v>
      </c>
      <c r="E94" s="2">
        <v>3</v>
      </c>
      <c r="F94" s="2">
        <v>5</v>
      </c>
      <c r="G94" s="37">
        <f t="shared" si="16"/>
        <v>4</v>
      </c>
      <c r="H94" s="29">
        <f t="shared" si="18"/>
        <v>0</v>
      </c>
      <c r="I94" s="3">
        <f t="shared" si="19"/>
        <v>0</v>
      </c>
      <c r="J94" s="30">
        <f t="shared" si="17"/>
        <v>0</v>
      </c>
      <c r="K94" s="11"/>
    </row>
    <row r="95" spans="1:11" x14ac:dyDescent="0.25">
      <c r="A95" s="9"/>
      <c r="B95" s="66" t="s">
        <v>73</v>
      </c>
      <c r="C95" s="74"/>
      <c r="D95" s="1" t="s">
        <v>5</v>
      </c>
      <c r="E95" s="2">
        <v>12</v>
      </c>
      <c r="F95" s="2">
        <v>20</v>
      </c>
      <c r="G95" s="37">
        <f t="shared" si="16"/>
        <v>16</v>
      </c>
      <c r="H95" s="29">
        <f t="shared" si="18"/>
        <v>0</v>
      </c>
      <c r="I95" s="3">
        <f t="shared" si="19"/>
        <v>0</v>
      </c>
      <c r="J95" s="30">
        <f t="shared" si="17"/>
        <v>0</v>
      </c>
      <c r="K95" s="11"/>
    </row>
    <row r="96" spans="1:11" x14ac:dyDescent="0.25">
      <c r="A96" s="9"/>
      <c r="B96" s="66" t="s">
        <v>74</v>
      </c>
      <c r="C96" s="74"/>
      <c r="D96" s="1" t="s">
        <v>8</v>
      </c>
      <c r="E96" s="2">
        <v>75</v>
      </c>
      <c r="F96" s="2">
        <v>75</v>
      </c>
      <c r="G96" s="37">
        <f t="shared" si="16"/>
        <v>75</v>
      </c>
      <c r="H96" s="29">
        <f t="shared" si="18"/>
        <v>0</v>
      </c>
      <c r="I96" s="3">
        <f t="shared" si="19"/>
        <v>0</v>
      </c>
      <c r="J96" s="30">
        <f t="shared" si="17"/>
        <v>0</v>
      </c>
      <c r="K96" s="11"/>
    </row>
    <row r="97" spans="1:11" ht="15.75" thickBot="1" x14ac:dyDescent="0.3">
      <c r="A97" s="9"/>
      <c r="B97" s="70" t="s">
        <v>75</v>
      </c>
      <c r="C97" s="75"/>
      <c r="D97" s="38" t="s">
        <v>10</v>
      </c>
      <c r="E97" s="39">
        <v>500</v>
      </c>
      <c r="F97" s="39">
        <v>2000</v>
      </c>
      <c r="G97" s="40">
        <f t="shared" si="16"/>
        <v>1250</v>
      </c>
      <c r="H97" s="31">
        <f t="shared" si="18"/>
        <v>0</v>
      </c>
      <c r="I97" s="32">
        <f t="shared" si="19"/>
        <v>0</v>
      </c>
      <c r="J97" s="33">
        <f t="shared" si="17"/>
        <v>0</v>
      </c>
      <c r="K97" s="11"/>
    </row>
    <row r="98" spans="1:11" x14ac:dyDescent="0.25">
      <c r="A98" s="9"/>
      <c r="B98" s="69"/>
      <c r="C98" s="63"/>
      <c r="D98" s="10"/>
      <c r="E98" s="10"/>
      <c r="F98" s="10"/>
      <c r="G98" s="10"/>
      <c r="H98" s="10"/>
      <c r="I98" s="10"/>
      <c r="J98" s="10"/>
      <c r="K98" s="11"/>
    </row>
    <row r="99" spans="1:11" x14ac:dyDescent="0.25">
      <c r="A99" s="9"/>
      <c r="B99" s="69"/>
      <c r="C99" s="63"/>
      <c r="D99" s="10"/>
      <c r="E99" s="10"/>
      <c r="F99" s="10"/>
      <c r="G99" s="10"/>
      <c r="H99" s="10"/>
      <c r="I99" s="10"/>
      <c r="J99" s="10"/>
      <c r="K99" s="11"/>
    </row>
    <row r="100" spans="1:11" ht="16.5" thickBot="1" x14ac:dyDescent="0.3">
      <c r="A100" s="9"/>
      <c r="B100" s="71" t="s">
        <v>135</v>
      </c>
      <c r="C100" s="63"/>
      <c r="D100" s="10"/>
      <c r="E100" s="10"/>
      <c r="F100" s="10"/>
      <c r="G100" s="10"/>
      <c r="H100" s="10"/>
      <c r="I100" s="10"/>
      <c r="J100" s="10"/>
      <c r="K100" s="11"/>
    </row>
    <row r="101" spans="1:11" x14ac:dyDescent="0.25">
      <c r="A101" s="9"/>
      <c r="B101" s="65" t="s">
        <v>0</v>
      </c>
      <c r="C101" s="76" t="s">
        <v>1</v>
      </c>
      <c r="D101" s="34" t="s">
        <v>2</v>
      </c>
      <c r="E101" s="27" t="s">
        <v>152</v>
      </c>
      <c r="F101" s="27" t="s">
        <v>153</v>
      </c>
      <c r="G101" s="35" t="s">
        <v>151</v>
      </c>
      <c r="H101" s="26" t="s">
        <v>155</v>
      </c>
      <c r="I101" s="27" t="s">
        <v>156</v>
      </c>
      <c r="J101" s="28" t="s">
        <v>154</v>
      </c>
      <c r="K101" s="11"/>
    </row>
    <row r="102" spans="1:11" x14ac:dyDescent="0.25">
      <c r="A102" s="9"/>
      <c r="B102" s="66" t="s">
        <v>67</v>
      </c>
      <c r="C102" s="74"/>
      <c r="D102" s="1" t="s">
        <v>8</v>
      </c>
      <c r="E102" s="2">
        <v>40</v>
      </c>
      <c r="F102" s="2">
        <v>60</v>
      </c>
      <c r="G102" s="37">
        <f t="shared" ref="G102:G115" si="24">(E102+F102)/2</f>
        <v>50</v>
      </c>
      <c r="H102" s="29">
        <f>C102*E102</f>
        <v>0</v>
      </c>
      <c r="I102" s="3">
        <f>C102*F102</f>
        <v>0</v>
      </c>
      <c r="J102" s="30">
        <f t="shared" ref="J102:J115" si="25">C102*G102</f>
        <v>0</v>
      </c>
      <c r="K102" s="11"/>
    </row>
    <row r="103" spans="1:11" x14ac:dyDescent="0.25">
      <c r="A103" s="9"/>
      <c r="B103" s="66" t="s">
        <v>136</v>
      </c>
      <c r="C103" s="74"/>
      <c r="D103" s="1" t="s">
        <v>10</v>
      </c>
      <c r="E103" s="2">
        <v>35</v>
      </c>
      <c r="F103" s="2">
        <v>35</v>
      </c>
      <c r="G103" s="37">
        <f t="shared" si="24"/>
        <v>35</v>
      </c>
      <c r="H103" s="29">
        <f t="shared" ref="H103:H115" si="26">C103*E103</f>
        <v>0</v>
      </c>
      <c r="I103" s="3">
        <f t="shared" ref="I103:I115" si="27">C103*F103</f>
        <v>0</v>
      </c>
      <c r="J103" s="30">
        <f t="shared" si="25"/>
        <v>0</v>
      </c>
      <c r="K103" s="11"/>
    </row>
    <row r="104" spans="1:11" x14ac:dyDescent="0.25">
      <c r="A104" s="9"/>
      <c r="B104" s="66" t="s">
        <v>62</v>
      </c>
      <c r="C104" s="74"/>
      <c r="D104" s="1" t="s">
        <v>10</v>
      </c>
      <c r="E104" s="6">
        <v>45</v>
      </c>
      <c r="F104" s="6">
        <f>(45+75)/2</f>
        <v>60</v>
      </c>
      <c r="G104" s="37">
        <f t="shared" si="24"/>
        <v>52.5</v>
      </c>
      <c r="H104" s="29">
        <f t="shared" si="26"/>
        <v>0</v>
      </c>
      <c r="I104" s="3">
        <f t="shared" si="27"/>
        <v>0</v>
      </c>
      <c r="J104" s="30">
        <f t="shared" si="25"/>
        <v>0</v>
      </c>
      <c r="K104" s="11"/>
    </row>
    <row r="105" spans="1:11" x14ac:dyDescent="0.25">
      <c r="A105" s="9"/>
      <c r="B105" s="66" t="s">
        <v>137</v>
      </c>
      <c r="C105" s="74"/>
      <c r="D105" s="1" t="s">
        <v>10</v>
      </c>
      <c r="E105" s="5">
        <v>55</v>
      </c>
      <c r="F105" s="6">
        <f>(100+150)/2</f>
        <v>125</v>
      </c>
      <c r="G105" s="37">
        <f t="shared" si="24"/>
        <v>90</v>
      </c>
      <c r="H105" s="29">
        <f t="shared" si="26"/>
        <v>0</v>
      </c>
      <c r="I105" s="3">
        <f t="shared" si="27"/>
        <v>0</v>
      </c>
      <c r="J105" s="30">
        <f t="shared" si="25"/>
        <v>0</v>
      </c>
      <c r="K105" s="11"/>
    </row>
    <row r="106" spans="1:11" x14ac:dyDescent="0.25">
      <c r="A106" s="9"/>
      <c r="B106" s="66" t="s">
        <v>66</v>
      </c>
      <c r="C106" s="74"/>
      <c r="D106" s="1" t="s">
        <v>10</v>
      </c>
      <c r="E106" s="6">
        <v>7</v>
      </c>
      <c r="F106" s="6">
        <v>10</v>
      </c>
      <c r="G106" s="37">
        <f t="shared" si="24"/>
        <v>8.5</v>
      </c>
      <c r="H106" s="29">
        <f t="shared" si="26"/>
        <v>0</v>
      </c>
      <c r="I106" s="3">
        <f t="shared" si="27"/>
        <v>0</v>
      </c>
      <c r="J106" s="30">
        <f t="shared" si="25"/>
        <v>0</v>
      </c>
      <c r="K106" s="11"/>
    </row>
    <row r="107" spans="1:11" x14ac:dyDescent="0.25">
      <c r="A107" s="9"/>
      <c r="B107" s="66" t="s">
        <v>138</v>
      </c>
      <c r="C107" s="74"/>
      <c r="D107" s="1" t="s">
        <v>10</v>
      </c>
      <c r="E107" s="6">
        <v>15</v>
      </c>
      <c r="F107" s="6">
        <v>20</v>
      </c>
      <c r="G107" s="37">
        <f t="shared" si="24"/>
        <v>17.5</v>
      </c>
      <c r="H107" s="29">
        <f t="shared" si="26"/>
        <v>0</v>
      </c>
      <c r="I107" s="3">
        <f t="shared" si="27"/>
        <v>0</v>
      </c>
      <c r="J107" s="30">
        <f t="shared" si="25"/>
        <v>0</v>
      </c>
      <c r="K107" s="11"/>
    </row>
    <row r="108" spans="1:11" x14ac:dyDescent="0.25">
      <c r="A108" s="9"/>
      <c r="B108" s="66" t="s">
        <v>139</v>
      </c>
      <c r="C108" s="74"/>
      <c r="D108" s="1" t="s">
        <v>10</v>
      </c>
      <c r="E108" s="6">
        <v>25</v>
      </c>
      <c r="F108" s="6">
        <v>25</v>
      </c>
      <c r="G108" s="37">
        <f t="shared" si="24"/>
        <v>25</v>
      </c>
      <c r="H108" s="29">
        <f t="shared" si="26"/>
        <v>0</v>
      </c>
      <c r="I108" s="3">
        <f t="shared" si="27"/>
        <v>0</v>
      </c>
      <c r="J108" s="30">
        <f t="shared" si="25"/>
        <v>0</v>
      </c>
      <c r="K108" s="11"/>
    </row>
    <row r="109" spans="1:11" x14ac:dyDescent="0.25">
      <c r="A109" s="9"/>
      <c r="B109" s="66" t="s">
        <v>61</v>
      </c>
      <c r="C109" s="74"/>
      <c r="D109" s="1" t="s">
        <v>10</v>
      </c>
      <c r="E109" s="6">
        <v>10</v>
      </c>
      <c r="F109" s="6">
        <v>10</v>
      </c>
      <c r="G109" s="37">
        <f t="shared" si="24"/>
        <v>10</v>
      </c>
      <c r="H109" s="29">
        <f t="shared" si="26"/>
        <v>0</v>
      </c>
      <c r="I109" s="3">
        <f t="shared" si="27"/>
        <v>0</v>
      </c>
      <c r="J109" s="30">
        <f t="shared" si="25"/>
        <v>0</v>
      </c>
      <c r="K109" s="11"/>
    </row>
    <row r="110" spans="1:11" x14ac:dyDescent="0.25">
      <c r="A110" s="9"/>
      <c r="B110" s="66" t="s">
        <v>140</v>
      </c>
      <c r="C110" s="74"/>
      <c r="D110" s="1" t="s">
        <v>10</v>
      </c>
      <c r="E110" s="6">
        <v>250</v>
      </c>
      <c r="F110" s="6">
        <v>250</v>
      </c>
      <c r="G110" s="37">
        <f t="shared" si="24"/>
        <v>250</v>
      </c>
      <c r="H110" s="29">
        <f t="shared" si="26"/>
        <v>0</v>
      </c>
      <c r="I110" s="3">
        <f t="shared" si="27"/>
        <v>0</v>
      </c>
      <c r="J110" s="30">
        <f t="shared" si="25"/>
        <v>0</v>
      </c>
      <c r="K110" s="11"/>
    </row>
    <row r="111" spans="1:11" x14ac:dyDescent="0.25">
      <c r="A111" s="9"/>
      <c r="B111" s="66" t="s">
        <v>141</v>
      </c>
      <c r="C111" s="74"/>
      <c r="D111" s="1" t="s">
        <v>10</v>
      </c>
      <c r="E111" s="6">
        <v>300</v>
      </c>
      <c r="F111" s="6">
        <v>450</v>
      </c>
      <c r="G111" s="37">
        <f t="shared" si="24"/>
        <v>375</v>
      </c>
      <c r="H111" s="29">
        <f>C111*E111</f>
        <v>0</v>
      </c>
      <c r="I111" s="3">
        <f t="shared" si="27"/>
        <v>0</v>
      </c>
      <c r="J111" s="30">
        <f t="shared" si="25"/>
        <v>0</v>
      </c>
      <c r="K111" s="11"/>
    </row>
    <row r="112" spans="1:11" x14ac:dyDescent="0.25">
      <c r="A112" s="9"/>
      <c r="B112" s="66" t="s">
        <v>63</v>
      </c>
      <c r="C112" s="74"/>
      <c r="D112" s="1" t="s">
        <v>10</v>
      </c>
      <c r="E112" s="5">
        <v>175</v>
      </c>
      <c r="F112" s="5">
        <v>450</v>
      </c>
      <c r="G112" s="37">
        <f t="shared" si="24"/>
        <v>312.5</v>
      </c>
      <c r="H112" s="29">
        <f t="shared" si="26"/>
        <v>0</v>
      </c>
      <c r="I112" s="3">
        <f t="shared" si="27"/>
        <v>0</v>
      </c>
      <c r="J112" s="30">
        <f t="shared" si="25"/>
        <v>0</v>
      </c>
      <c r="K112" s="11"/>
    </row>
    <row r="113" spans="1:11" x14ac:dyDescent="0.25">
      <c r="A113" s="9"/>
      <c r="B113" s="66" t="s">
        <v>142</v>
      </c>
      <c r="C113" s="74"/>
      <c r="D113" s="1" t="s">
        <v>65</v>
      </c>
      <c r="E113" s="6">
        <v>75</v>
      </c>
      <c r="F113" s="6">
        <v>200</v>
      </c>
      <c r="G113" s="37">
        <f t="shared" si="24"/>
        <v>137.5</v>
      </c>
      <c r="H113" s="29">
        <f t="shared" si="26"/>
        <v>0</v>
      </c>
      <c r="I113" s="3">
        <f t="shared" si="27"/>
        <v>0</v>
      </c>
      <c r="J113" s="30">
        <f t="shared" si="25"/>
        <v>0</v>
      </c>
      <c r="K113" s="11"/>
    </row>
    <row r="114" spans="1:11" x14ac:dyDescent="0.25">
      <c r="A114" s="9"/>
      <c r="B114" s="66" t="s">
        <v>64</v>
      </c>
      <c r="C114" s="74"/>
      <c r="D114" s="1" t="s">
        <v>65</v>
      </c>
      <c r="E114" s="6">
        <v>90</v>
      </c>
      <c r="F114" s="6">
        <v>200</v>
      </c>
      <c r="G114" s="37">
        <f t="shared" si="24"/>
        <v>145</v>
      </c>
      <c r="H114" s="29">
        <f t="shared" si="26"/>
        <v>0</v>
      </c>
      <c r="I114" s="3">
        <f t="shared" si="27"/>
        <v>0</v>
      </c>
      <c r="J114" s="30">
        <f t="shared" si="25"/>
        <v>0</v>
      </c>
      <c r="K114" s="11"/>
    </row>
    <row r="115" spans="1:11" ht="15.75" thickBot="1" x14ac:dyDescent="0.3">
      <c r="A115" s="9"/>
      <c r="B115" s="70" t="s">
        <v>143</v>
      </c>
      <c r="C115" s="75"/>
      <c r="D115" s="38" t="s">
        <v>65</v>
      </c>
      <c r="E115" s="43">
        <v>90</v>
      </c>
      <c r="F115" s="43">
        <v>200</v>
      </c>
      <c r="G115" s="40">
        <f t="shared" si="24"/>
        <v>145</v>
      </c>
      <c r="H115" s="31">
        <f t="shared" si="26"/>
        <v>0</v>
      </c>
      <c r="I115" s="32">
        <f t="shared" si="27"/>
        <v>0</v>
      </c>
      <c r="J115" s="33">
        <f t="shared" si="25"/>
        <v>0</v>
      </c>
      <c r="K115" s="11"/>
    </row>
    <row r="116" spans="1:11" x14ac:dyDescent="0.25">
      <c r="A116" s="9"/>
      <c r="B116" s="69"/>
      <c r="C116" s="10"/>
      <c r="D116" s="10"/>
      <c r="E116" s="10"/>
      <c r="F116" s="10"/>
      <c r="G116" s="10"/>
      <c r="H116" s="10"/>
      <c r="I116" s="10"/>
      <c r="J116" s="10"/>
      <c r="K116" s="11"/>
    </row>
    <row r="117" spans="1:11" ht="15.75" thickBot="1" x14ac:dyDescent="0.3">
      <c r="A117" s="9"/>
      <c r="B117" s="69"/>
      <c r="C117" s="10"/>
      <c r="D117" s="10"/>
      <c r="E117" s="10"/>
      <c r="F117" s="10"/>
      <c r="G117" s="10"/>
      <c r="H117" s="10"/>
      <c r="I117" s="10"/>
      <c r="J117" s="10"/>
      <c r="K117" s="11"/>
    </row>
    <row r="118" spans="1:11" ht="16.5" thickBot="1" x14ac:dyDescent="0.3">
      <c r="A118" s="9"/>
      <c r="B118" s="72" t="s">
        <v>163</v>
      </c>
      <c r="C118" s="78">
        <f>SUM(H3:H115)</f>
        <v>0</v>
      </c>
      <c r="D118" s="78"/>
      <c r="E118" s="78"/>
      <c r="F118" s="78"/>
      <c r="G118" s="78"/>
      <c r="H118" s="78"/>
      <c r="I118" s="78"/>
      <c r="J118" s="79"/>
      <c r="K118" s="11"/>
    </row>
    <row r="119" spans="1:11" ht="16.5" thickBot="1" x14ac:dyDescent="0.3">
      <c r="A119" s="9"/>
      <c r="B119" s="72" t="s">
        <v>164</v>
      </c>
      <c r="C119" s="78">
        <f>SUM(I4:I115)</f>
        <v>0</v>
      </c>
      <c r="D119" s="78"/>
      <c r="E119" s="78"/>
      <c r="F119" s="78"/>
      <c r="G119" s="78"/>
      <c r="H119" s="78"/>
      <c r="I119" s="78"/>
      <c r="J119" s="79"/>
      <c r="K119" s="11"/>
    </row>
    <row r="120" spans="1:11" ht="16.5" thickBot="1" x14ac:dyDescent="0.3">
      <c r="A120" s="9"/>
      <c r="B120" s="73" t="s">
        <v>165</v>
      </c>
      <c r="C120" s="80">
        <f>SUM(J5:J115)</f>
        <v>0</v>
      </c>
      <c r="D120" s="80"/>
      <c r="E120" s="80"/>
      <c r="F120" s="80"/>
      <c r="G120" s="80"/>
      <c r="H120" s="80"/>
      <c r="I120" s="80"/>
      <c r="J120" s="81"/>
      <c r="K120" s="11"/>
    </row>
    <row r="121" spans="1:11" x14ac:dyDescent="0.25">
      <c r="A121" s="9"/>
      <c r="B121" s="69"/>
      <c r="C121" s="10"/>
      <c r="D121" s="10"/>
      <c r="E121" s="10"/>
      <c r="F121" s="10"/>
      <c r="G121" s="10"/>
      <c r="H121" s="10"/>
      <c r="I121" s="10"/>
      <c r="J121" s="10"/>
      <c r="K121" s="11"/>
    </row>
    <row r="122" spans="1:11" ht="16.5" thickBot="1" x14ac:dyDescent="0.3">
      <c r="A122" s="9"/>
      <c r="B122" s="71" t="s">
        <v>84</v>
      </c>
      <c r="C122" s="10"/>
      <c r="D122" s="10"/>
      <c r="E122" s="10"/>
      <c r="F122" s="10"/>
      <c r="G122" s="10"/>
      <c r="H122" s="10"/>
      <c r="I122" s="10"/>
      <c r="J122" s="10"/>
      <c r="K122" s="11"/>
    </row>
    <row r="123" spans="1:11" x14ac:dyDescent="0.25">
      <c r="A123" s="9"/>
      <c r="B123" s="65" t="s">
        <v>0</v>
      </c>
      <c r="C123" s="34" t="s">
        <v>1</v>
      </c>
      <c r="D123" s="34" t="s">
        <v>2</v>
      </c>
      <c r="E123" s="27" t="s">
        <v>152</v>
      </c>
      <c r="F123" s="27" t="s">
        <v>153</v>
      </c>
      <c r="G123" s="35" t="s">
        <v>151</v>
      </c>
      <c r="H123" s="26" t="s">
        <v>155</v>
      </c>
      <c r="I123" s="27" t="s">
        <v>156</v>
      </c>
      <c r="J123" s="28" t="s">
        <v>154</v>
      </c>
      <c r="K123" s="11"/>
    </row>
    <row r="124" spans="1:11" x14ac:dyDescent="0.25">
      <c r="A124" s="9"/>
      <c r="B124" s="66" t="s">
        <v>120</v>
      </c>
      <c r="C124" s="74"/>
      <c r="D124" s="1" t="s">
        <v>10</v>
      </c>
      <c r="E124" s="20">
        <v>0.04</v>
      </c>
      <c r="F124" s="20">
        <v>0.06</v>
      </c>
      <c r="G124" s="36">
        <f>(E124+F124)/2</f>
        <v>0.05</v>
      </c>
      <c r="H124" s="29">
        <f>C120*E124</f>
        <v>0</v>
      </c>
      <c r="I124" s="3">
        <f>C120*F124</f>
        <v>0</v>
      </c>
      <c r="J124" s="30">
        <f>C120*G124</f>
        <v>0</v>
      </c>
      <c r="K124" s="11"/>
    </row>
    <row r="125" spans="1:11" x14ac:dyDescent="0.25">
      <c r="A125" s="9"/>
      <c r="B125" s="66" t="s">
        <v>85</v>
      </c>
      <c r="C125" s="74"/>
      <c r="D125" s="1" t="s">
        <v>10</v>
      </c>
      <c r="E125" s="2">
        <v>150</v>
      </c>
      <c r="F125" s="2">
        <v>500</v>
      </c>
      <c r="G125" s="37">
        <f>(E125+F125)/2</f>
        <v>325</v>
      </c>
      <c r="H125" s="29">
        <f>C125*E125</f>
        <v>0</v>
      </c>
      <c r="I125" s="3">
        <f>C125*F125</f>
        <v>0</v>
      </c>
      <c r="J125" s="30">
        <f>C125*G125</f>
        <v>0</v>
      </c>
      <c r="K125" s="11"/>
    </row>
    <row r="126" spans="1:11" ht="15.75" thickBot="1" x14ac:dyDescent="0.3">
      <c r="A126" s="9"/>
      <c r="B126" s="70" t="s">
        <v>86</v>
      </c>
      <c r="C126" s="75"/>
      <c r="D126" s="38" t="s">
        <v>121</v>
      </c>
      <c r="E126" s="39">
        <v>2000</v>
      </c>
      <c r="F126" s="39">
        <v>10000</v>
      </c>
      <c r="G126" s="40">
        <f>(E126+F126)/2</f>
        <v>6000</v>
      </c>
      <c r="H126" s="31">
        <f>C126*E126</f>
        <v>0</v>
      </c>
      <c r="I126" s="32">
        <f>C126*F126</f>
        <v>0</v>
      </c>
      <c r="J126" s="33">
        <f>C126*G126</f>
        <v>0</v>
      </c>
      <c r="K126" s="11"/>
    </row>
    <row r="127" spans="1:11" ht="15.75" thickBot="1" x14ac:dyDescent="0.3">
      <c r="A127" s="9"/>
      <c r="B127" s="69"/>
      <c r="C127" s="10"/>
      <c r="D127" s="10"/>
      <c r="E127" s="10"/>
      <c r="F127" s="10"/>
      <c r="G127" s="10"/>
      <c r="H127" s="10"/>
      <c r="I127" s="10"/>
      <c r="J127" s="10"/>
      <c r="K127" s="11"/>
    </row>
    <row r="128" spans="1:11" ht="16.5" thickBot="1" x14ac:dyDescent="0.3">
      <c r="A128" s="9"/>
      <c r="B128" s="72" t="s">
        <v>161</v>
      </c>
      <c r="C128" s="86">
        <v>0.06</v>
      </c>
      <c r="D128" s="87"/>
      <c r="E128" s="87"/>
      <c r="F128" s="87"/>
      <c r="G128" s="87"/>
      <c r="H128" s="87"/>
      <c r="I128" s="88"/>
      <c r="J128" s="21">
        <f>(C118+H124+H125+H126)*C128</f>
        <v>0</v>
      </c>
      <c r="K128" s="11"/>
    </row>
    <row r="129" spans="1:11" ht="16.5" thickBot="1" x14ac:dyDescent="0.3">
      <c r="A129" s="9"/>
      <c r="B129" s="72" t="s">
        <v>162</v>
      </c>
      <c r="C129" s="86">
        <v>0.06</v>
      </c>
      <c r="D129" s="87"/>
      <c r="E129" s="87"/>
      <c r="F129" s="87"/>
      <c r="G129" s="87"/>
      <c r="H129" s="87"/>
      <c r="I129" s="88"/>
      <c r="J129" s="21">
        <f>(C119+I124+I125+I126)*C129</f>
        <v>0</v>
      </c>
      <c r="K129" s="11"/>
    </row>
    <row r="130" spans="1:11" ht="16.5" thickBot="1" x14ac:dyDescent="0.3">
      <c r="A130" s="9"/>
      <c r="B130" s="73" t="s">
        <v>157</v>
      </c>
      <c r="C130" s="83">
        <v>0.06</v>
      </c>
      <c r="D130" s="84"/>
      <c r="E130" s="84"/>
      <c r="F130" s="84"/>
      <c r="G130" s="84"/>
      <c r="H130" s="84"/>
      <c r="I130" s="85"/>
      <c r="J130" s="47">
        <f>(C120+J124+J125+J126)*C130</f>
        <v>0</v>
      </c>
      <c r="K130" s="11"/>
    </row>
    <row r="131" spans="1:11" x14ac:dyDescent="0.25">
      <c r="A131" s="9"/>
      <c r="B131" s="69"/>
      <c r="C131" s="10"/>
      <c r="D131" s="10"/>
      <c r="E131" s="10"/>
      <c r="F131" s="10"/>
      <c r="G131" s="10"/>
      <c r="H131" s="10"/>
      <c r="I131" s="10"/>
      <c r="J131" s="10"/>
      <c r="K131" s="11"/>
    </row>
    <row r="132" spans="1:11" ht="15.75" thickBot="1" x14ac:dyDescent="0.3">
      <c r="A132" s="9"/>
      <c r="B132" s="69"/>
      <c r="C132" s="10"/>
      <c r="D132" s="10"/>
      <c r="E132" s="10"/>
      <c r="F132" s="10"/>
      <c r="G132" s="10"/>
      <c r="H132" s="10"/>
      <c r="I132" s="10"/>
      <c r="J132" s="10"/>
      <c r="K132" s="11"/>
    </row>
    <row r="133" spans="1:11" ht="16.5" thickBot="1" x14ac:dyDescent="0.3">
      <c r="A133" s="9"/>
      <c r="B133" s="72" t="s">
        <v>159</v>
      </c>
      <c r="C133" s="78">
        <f>C118+H124+H125+H126+J128</f>
        <v>0</v>
      </c>
      <c r="D133" s="78"/>
      <c r="E133" s="78"/>
      <c r="F133" s="78"/>
      <c r="G133" s="78"/>
      <c r="H133" s="78"/>
      <c r="I133" s="78"/>
      <c r="J133" s="79"/>
      <c r="K133" s="11"/>
    </row>
    <row r="134" spans="1:11" ht="16.5" thickBot="1" x14ac:dyDescent="0.3">
      <c r="A134" s="9"/>
      <c r="B134" s="72" t="s">
        <v>160</v>
      </c>
      <c r="C134" s="78">
        <f>C119+I124+I125+I126+J129</f>
        <v>0</v>
      </c>
      <c r="D134" s="78"/>
      <c r="E134" s="78"/>
      <c r="F134" s="78"/>
      <c r="G134" s="78"/>
      <c r="H134" s="78"/>
      <c r="I134" s="78"/>
      <c r="J134" s="79"/>
      <c r="K134" s="11"/>
    </row>
    <row r="135" spans="1:11" ht="16.5" thickBot="1" x14ac:dyDescent="0.3">
      <c r="A135" s="9"/>
      <c r="B135" s="73" t="s">
        <v>158</v>
      </c>
      <c r="C135" s="80">
        <f>C120+J124+J125+J126+J130</f>
        <v>0</v>
      </c>
      <c r="D135" s="80"/>
      <c r="E135" s="80"/>
      <c r="F135" s="80"/>
      <c r="G135" s="80"/>
      <c r="H135" s="80"/>
      <c r="I135" s="80"/>
      <c r="J135" s="81"/>
      <c r="K135" s="11"/>
    </row>
    <row r="136" spans="1:11" x14ac:dyDescent="0.25">
      <c r="A136" s="9"/>
      <c r="B136" s="14"/>
      <c r="C136" s="14"/>
      <c r="D136" s="14"/>
      <c r="E136" s="14"/>
      <c r="F136" s="14"/>
      <c r="G136" s="14"/>
      <c r="H136" s="14"/>
      <c r="I136" s="14"/>
      <c r="J136" s="14"/>
      <c r="K136" s="11"/>
    </row>
    <row r="137" spans="1:11" ht="15.75" thickBot="1" x14ac:dyDescent="0.3">
      <c r="A137" s="46"/>
      <c r="B137" s="44"/>
      <c r="C137" s="15"/>
      <c r="D137" s="15"/>
      <c r="E137" s="16"/>
      <c r="F137" s="16"/>
      <c r="G137" s="16"/>
      <c r="H137" s="16"/>
      <c r="I137" s="16"/>
      <c r="J137" s="17"/>
      <c r="K137" s="12"/>
    </row>
    <row r="138" spans="1:11" x14ac:dyDescent="0.25">
      <c r="B138" s="7"/>
      <c r="C138" s="7"/>
      <c r="D138" s="7"/>
      <c r="E138" s="7"/>
      <c r="F138" s="7"/>
      <c r="G138" s="7"/>
      <c r="H138" s="7"/>
      <c r="I138" s="7"/>
      <c r="J138" s="7"/>
    </row>
  </sheetData>
  <sheetProtection password="E273" sheet="1" objects="1" scenarios="1" selectLockedCells="1"/>
  <mergeCells count="10">
    <mergeCell ref="B1:J1"/>
    <mergeCell ref="C120:J120"/>
    <mergeCell ref="C130:I130"/>
    <mergeCell ref="C129:I129"/>
    <mergeCell ref="C128:I128"/>
    <mergeCell ref="C133:J133"/>
    <mergeCell ref="C134:J134"/>
    <mergeCell ref="C119:J119"/>
    <mergeCell ref="C118:J118"/>
    <mergeCell ref="C135:J135"/>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32" sqref="B32"/>
    </sheetView>
  </sheetViews>
  <sheetFormatPr defaultRowHeight="15" x14ac:dyDescent="0.25"/>
  <cols>
    <col min="1" max="1" width="24.28515625" customWidth="1"/>
    <col min="2" max="2" width="60.42578125" customWidth="1"/>
  </cols>
  <sheetData>
    <row r="1" spans="1:3" ht="21" x14ac:dyDescent="0.35">
      <c r="A1" s="89" t="s">
        <v>87</v>
      </c>
      <c r="B1" s="89"/>
      <c r="C1" s="50"/>
    </row>
    <row r="2" spans="1:3" ht="21" x14ac:dyDescent="0.35">
      <c r="A2" s="51"/>
      <c r="B2" s="50"/>
      <c r="C2" s="50"/>
    </row>
    <row r="3" spans="1:3" x14ac:dyDescent="0.25">
      <c r="A3" s="18" t="s">
        <v>99</v>
      </c>
      <c r="B3" s="18" t="s">
        <v>100</v>
      </c>
      <c r="C3" s="50"/>
    </row>
    <row r="4" spans="1:3" x14ac:dyDescent="0.25">
      <c r="A4" s="1" t="s">
        <v>88</v>
      </c>
      <c r="B4" s="1" t="s">
        <v>94</v>
      </c>
      <c r="C4" s="50"/>
    </row>
    <row r="5" spans="1:3" x14ac:dyDescent="0.25">
      <c r="A5" s="1" t="s">
        <v>89</v>
      </c>
      <c r="B5" s="1" t="s">
        <v>95</v>
      </c>
      <c r="C5" s="50"/>
    </row>
    <row r="6" spans="1:3" x14ac:dyDescent="0.25">
      <c r="A6" s="1" t="s">
        <v>24</v>
      </c>
      <c r="B6" s="1" t="s">
        <v>96</v>
      </c>
      <c r="C6" s="50"/>
    </row>
    <row r="7" spans="1:3" x14ac:dyDescent="0.25">
      <c r="A7" s="1" t="s">
        <v>90</v>
      </c>
      <c r="B7" s="1" t="s">
        <v>97</v>
      </c>
      <c r="C7" s="50"/>
    </row>
    <row r="8" spans="1:3" x14ac:dyDescent="0.25">
      <c r="A8" s="1" t="s">
        <v>91</v>
      </c>
      <c r="B8" s="1" t="s">
        <v>98</v>
      </c>
      <c r="C8" s="50"/>
    </row>
    <row r="9" spans="1:3" x14ac:dyDescent="0.25">
      <c r="A9" s="1" t="s">
        <v>101</v>
      </c>
      <c r="B9" s="1" t="s">
        <v>112</v>
      </c>
      <c r="C9" s="50"/>
    </row>
    <row r="10" spans="1:3" x14ac:dyDescent="0.25">
      <c r="A10" s="1" t="s">
        <v>102</v>
      </c>
      <c r="B10" s="1" t="s">
        <v>111</v>
      </c>
      <c r="C10" s="50"/>
    </row>
    <row r="11" spans="1:3" x14ac:dyDescent="0.25">
      <c r="A11" s="1" t="s">
        <v>103</v>
      </c>
      <c r="B11" s="1" t="s">
        <v>108</v>
      </c>
      <c r="C11" s="50"/>
    </row>
    <row r="12" spans="1:3" x14ac:dyDescent="0.25">
      <c r="A12" s="1" t="s">
        <v>104</v>
      </c>
      <c r="B12" s="1" t="s">
        <v>109</v>
      </c>
      <c r="C12" s="50"/>
    </row>
    <row r="13" spans="1:3" x14ac:dyDescent="0.25">
      <c r="A13" s="1" t="s">
        <v>105</v>
      </c>
      <c r="B13" s="1" t="s">
        <v>110</v>
      </c>
      <c r="C13" s="50"/>
    </row>
    <row r="14" spans="1:3" x14ac:dyDescent="0.25">
      <c r="A14" s="1" t="s">
        <v>106</v>
      </c>
      <c r="B14" s="1" t="s">
        <v>107</v>
      </c>
      <c r="C14" s="50"/>
    </row>
    <row r="15" spans="1:3" x14ac:dyDescent="0.25">
      <c r="A15" s="50"/>
      <c r="B15" s="50"/>
      <c r="C15" s="50"/>
    </row>
    <row r="16" spans="1:3" x14ac:dyDescent="0.25">
      <c r="A16" s="50"/>
      <c r="B16" s="50"/>
      <c r="C16" s="50"/>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Instructions for Use</vt:lpstr>
      <vt:lpstr>Bioretention Info</vt:lpstr>
      <vt:lpstr>Cost Calculator</vt:lpstr>
      <vt:lpstr>Glossary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2019-09-23T15:53:02Z</dcterms:modified>
</cp:coreProperties>
</file>