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4BD" lockStructure="1"/>
  <bookViews>
    <workbookView xWindow="19125" yWindow="0" windowWidth="19200" windowHeight="20475" tabRatio="581"/>
  </bookViews>
  <sheets>
    <sheet name="1 - Project Information" sheetId="8" r:id="rId1"/>
    <sheet name="2 - Resilience Assessment" sheetId="1" r:id="rId2"/>
    <sheet name="3 - Strategies" sheetId="10" r:id="rId3"/>
    <sheet name="Conditional Formatting" sheetId="11" state="hidden" r:id="rId4"/>
    <sheet name="4 - Energy and Water" sheetId="24" r:id="rId5"/>
    <sheet name="5a - Solar PV Feasibility" sheetId="33" r:id="rId6"/>
    <sheet name="5b - Solar PV Cash Flow" sheetId="35" r:id="rId7"/>
    <sheet name="Lists" sheetId="4" state="hidden" r:id="rId8"/>
  </sheets>
  <externalReferences>
    <externalReference r:id="rId9"/>
    <externalReference r:id="rId10"/>
  </externalReferences>
  <definedNames>
    <definedName name="_2008_Energy_Star">#REF!</definedName>
    <definedName name="_xlnm._FilterDatabase" localSheetId="4" hidden="1">'4 - Energy and Water'!#REF!</definedName>
    <definedName name="AptNum">#REF!</definedName>
    <definedName name="AS_I_Apartments">'4 - Energy and Water'!#REF!</definedName>
    <definedName name="AS_I_Attics_Roofs">'4 - Energy and Water'!#REF!</definedName>
    <definedName name="AS_I_Basements_Crawlspaces">'4 - Energy and Water'!#REF!</definedName>
    <definedName name="ASI_bsmt_pct">#REF!</definedName>
    <definedName name="ASI_bsmt_save_pct">#REF!</definedName>
    <definedName name="ASI_bsmt_savings">#REF!</definedName>
    <definedName name="ASI_cav_insul_depth_exist">#REF!</definedName>
    <definedName name="ASI_cav_insul_grade_exist">#REF!</definedName>
    <definedName name="ASI_cav_insul_matl_exist">#REF!</definedName>
    <definedName name="ASI_cav_insul_matl_prop">#REF!</definedName>
    <definedName name="ASI_cont_insul_thick_prop">#REF!</definedName>
    <definedName name="ASI_env_heat_input">#REF!</definedName>
    <definedName name="ASI_façade_matl">#REF!</definedName>
    <definedName name="ASI_fenest_area1">#REF!</definedName>
    <definedName name="ASI_fenest_area2">#REF!</definedName>
    <definedName name="ASI_fenest_area3">#REF!</definedName>
    <definedName name="ASI_fenest_area4">#REF!</definedName>
    <definedName name="ASI_glaze_pct">#REF!</definedName>
    <definedName name="ASI_glaze_save_pct">#REF!</definedName>
    <definedName name="ASI_glaze_savings">#REF!</definedName>
    <definedName name="ASI_htg_ssn_hrs">#REF!</definedName>
    <definedName name="ASI_masonry_rval_exist">#REF!</definedName>
    <definedName name="ASI_masonry_rval_prop">#REF!</definedName>
    <definedName name="ASI_mdl_loss_all_glaze_exist">#REF!</definedName>
    <definedName name="ASI_mdl_loss_all_glaze_prop">#REF!</definedName>
    <definedName name="ASI_mdl_loss_all_roofs_prop">#REF!</definedName>
    <definedName name="ASI_mdl_loss_all_walls_prop">#REF!</definedName>
    <definedName name="ASI_mdl_loss_bsmt_exist">#REF!</definedName>
    <definedName name="ASI_mdl_loss_bsmt_prop">#REF!</definedName>
    <definedName name="ASI_mdl_loss_glazing1_exist">#REF!</definedName>
    <definedName name="ASI_mdl_loss_glazing1_prop">#REF!</definedName>
    <definedName name="ASI_mdl_loss_roof1_prop">#REF!</definedName>
    <definedName name="ASI_mdl_loss_wall1_prop">#REF!</definedName>
    <definedName name="ASI_mdl_total_loss_exist">#REF!</definedName>
    <definedName name="ASI_mdl_total_loss_prop">#REF!</definedName>
    <definedName name="ASI_mtl_cf">#REF!</definedName>
    <definedName name="ASI_net_wall_area1_2_3_4…">#REF!</definedName>
    <definedName name="ASI_r_airfilm_ext">#REF!</definedName>
    <definedName name="ASI_r_airfilm_int">#REF!</definedName>
    <definedName name="ASI_r_cav_insul_perc">#REF!</definedName>
    <definedName name="ASI_r_cav_insul_perin">#REF!</definedName>
    <definedName name="ASI_r_cavity_exist">#REF!</definedName>
    <definedName name="ASI_r_cavity_insul_exist">#REF!</definedName>
    <definedName name="ASI_r_cavity_mtl">#REF!</definedName>
    <definedName name="ASI_r_cavity_uninsul_exist">#REF!</definedName>
    <definedName name="ASI_r_cavity_wood">#REF!</definedName>
    <definedName name="ASI_r_fac">#REF!</definedName>
    <definedName name="ASI_r_gyp">#REF!</definedName>
    <definedName name="ASI_r_sheath">#REF!</definedName>
    <definedName name="ASI_r_stud_exist">#REF!</definedName>
    <definedName name="ASI_r_uninsul">#REF!</definedName>
    <definedName name="ASI_r_wall_exist">#REF!</definedName>
    <definedName name="ASI_r_wall1_prop">#REF!</definedName>
    <definedName name="ASI_r_wd_stud_perin">#REF!</definedName>
    <definedName name="ASI_r_window_exist">#REF!</definedName>
    <definedName name="ASI_roof_area1">#REF!</definedName>
    <definedName name="ASI_roof_factor">#REF!</definedName>
    <definedName name="ASI_roof_pct">#REF!</definedName>
    <definedName name="ASI_roof_r_exist">#REF!</definedName>
    <definedName name="ASI_roof_r_prop">#REF!</definedName>
    <definedName name="ASI_roof_save_pct">#REF!</definedName>
    <definedName name="ASI_roof_savings">#REF!</definedName>
    <definedName name="ASI_stud_depth">#REF!</definedName>
    <definedName name="ASI_stud_matl">#REF!</definedName>
    <definedName name="ASI_stud_space">#REF!</definedName>
    <definedName name="ASI_total_env_savings">#REF!</definedName>
    <definedName name="ASI_u_factor_exist">#REF!</definedName>
    <definedName name="ASI_uninsul_fract">#REF!</definedName>
    <definedName name="ASI_wall_area1">#REF!</definedName>
    <definedName name="ASI_wall_area2">#REF!</definedName>
    <definedName name="ASI_wall_area3">#REF!</definedName>
    <definedName name="ASI_wall_area4">#REF!</definedName>
    <definedName name="ASI_wall_pct">#REF!</definedName>
    <definedName name="ASI_wall_save_pct">#REF!</definedName>
    <definedName name="ASI_wall_savings">#REF!</definedName>
    <definedName name="ASI_wall_type">#REF!</definedName>
    <definedName name="ASI_window_r_exist">#REF!</definedName>
    <definedName name="ASI_wood_ff">#REF!</definedName>
    <definedName name="avg_overheat">#REF!</definedName>
    <definedName name="BdrmNum">#REF!</definedName>
    <definedName name="Btu_to_galoil">#REF!</definedName>
    <definedName name="btu_to_kwh">#REF!</definedName>
    <definedName name="btu_to_MilBtu">#REF!</definedName>
    <definedName name="btu_to_therm">#REF!</definedName>
    <definedName name="Btuh_kW">#REF!</definedName>
    <definedName name="Btuh_to_kw">#REF!</definedName>
    <definedName name="ccf_to_btu">#REF!</definedName>
    <definedName name="Common_Only">#REF!</definedName>
    <definedName name="ConditionedArea">#REF!</definedName>
    <definedName name="const_zone_flow">#REF!</definedName>
    <definedName name="cooling_season_end_exist">#REF!</definedName>
    <definedName name="cooling_season_end_proposed">#REF!</definedName>
    <definedName name="cooling_season_strt_exist">#REF!</definedName>
    <definedName name="cooling_season_strt_proposed">#REF!</definedName>
    <definedName name="cwash_comm">#REF!</definedName>
    <definedName name="cwash_comm_inunit">#REF!</definedName>
    <definedName name="cwash_dhw_eff">#REF!</definedName>
    <definedName name="cwash_dhw_nrg_elec_exist">#REF!</definedName>
    <definedName name="cwash_dhw_nrg_elec_prop">#REF!</definedName>
    <definedName name="cwash_dhw_nrg_gas_exist">#REF!</definedName>
    <definedName name="cwash_dhw_nrg_gas_prop">#REF!</definedName>
    <definedName name="cwash_dhw_perc_elec">#REF!</definedName>
    <definedName name="cwash_dry_nrg_elec_exist">#REF!</definedName>
    <definedName name="cwash_dry_nrg_elec_prop">#REF!</definedName>
    <definedName name="cwash_dry_nrg_gas_exist">#REF!</definedName>
    <definedName name="cwash_dry_nrg_gas_prop">#REF!</definedName>
    <definedName name="cwash_elec_per_yr_exist">#REF!</definedName>
    <definedName name="cwash_elec_per_yr_prop">#REF!</definedName>
    <definedName name="cwash_elec_save">#REF!</definedName>
    <definedName name="cwash_es_washer_ann_elec">#REF!</definedName>
    <definedName name="cwash_gas_save">#REF!</definedName>
    <definedName name="cwash_inunit">#REF!</definedName>
    <definedName name="cwash_laundry_loc">#REF!</definedName>
    <definedName name="cwash_mach_nrg_elec_exist">#REF!</definedName>
    <definedName name="cwash_mach_nrg_elec_prop">#REF!</definedName>
    <definedName name="cwash_mach_perc_elec">#REF!</definedName>
    <definedName name="cwash_mef_exist">#REF!</definedName>
    <definedName name="cwash_number_washers">#REF!</definedName>
    <definedName name="cwash_perc_dried">#REF!</definedName>
    <definedName name="cwash_ref_annual_loads">#REF!</definedName>
    <definedName name="cwash_tot_elec_exist">#REF!</definedName>
    <definedName name="cwash_tot_elec_prop">#REF!</definedName>
    <definedName name="cwash_washer_ann_elec">#REF!</definedName>
    <definedName name="cwash_washer_cap">#REF!</definedName>
    <definedName name="cwash_washer_mef">#REF!</definedName>
    <definedName name="cwash_washer_wf">#REF!</definedName>
    <definedName name="cwash_washer_wf.">#REF!</definedName>
    <definedName name="cwash_wf_exist">#REF!</definedName>
    <definedName name="cwash_wtr_exist">#REF!</definedName>
    <definedName name="cwash_wtr_prop">#REF!</definedName>
    <definedName name="cwash_wtr_save">#REF!</definedName>
    <definedName name="cwash_yr_laundry_loads">#REF!</definedName>
    <definedName name="D_rate" localSheetId="5">[1]Inputs!$G$6</definedName>
    <definedName name="day_to_hr">#REF!</definedName>
    <definedName name="day_to_min">#REF!</definedName>
    <definedName name="day_to_scnd">#REF!</definedName>
    <definedName name="days_to_week">#REF!</definedName>
    <definedName name="days_to_yr">#REF!</definedName>
    <definedName name="DHW_Type">#REF!</definedName>
    <definedName name="dry_capacity">#REF!</definedName>
    <definedName name="dry_CEF">#REF!</definedName>
    <definedName name="dry_CEF_exist">#REF!</definedName>
    <definedName name="dry_CEF_prop">#REF!</definedName>
    <definedName name="dry_heating">#REF!</definedName>
    <definedName name="dry_load_exist">#REF!</definedName>
    <definedName name="dry_load_prop">#REF!</definedName>
    <definedName name="dry_loadnum">#REF!</definedName>
    <definedName name="dry_loadnum_exist">#REF!</definedName>
    <definedName name="dry_loadnum_prop">#REF!</definedName>
    <definedName name="dry_mach">#REF!</definedName>
    <definedName name="dry_num">#REF!</definedName>
    <definedName name="dry_weeks">#REF!</definedName>
    <definedName name="DryerType">#REF!</definedName>
    <definedName name="dwash_annual_cycle">#REF!</definedName>
    <definedName name="dwash_dhw_eff">#REF!</definedName>
    <definedName name="dwash_dhw_fuel_type">#REF!</definedName>
    <definedName name="dwash_elec_savings">#REF!</definedName>
    <definedName name="dwash_elec_used_exist">#REF!</definedName>
    <definedName name="dwash_elec_used_prop">#REF!</definedName>
    <definedName name="dwash_gas_savings">#REF!</definedName>
    <definedName name="dwash_gas_used_exist">#REF!</definedName>
    <definedName name="dwash_gas_used_prop">#REF!</definedName>
    <definedName name="dwash_htg_nrg_elec_exist">#REF!</definedName>
    <definedName name="dwash_htg_nrg_elec_prop">#REF!</definedName>
    <definedName name="dwash_htg_nrg_gas_exist">#REF!</definedName>
    <definedName name="dwash_htg_nrg_gas_prop">#REF!</definedName>
    <definedName name="dwash_lifetime">#REF!</definedName>
    <definedName name="dwash_machine_nrg_exist">#REF!</definedName>
    <definedName name="dwash_machine_nrg_prop">#REF!</definedName>
    <definedName name="dwash_model_elec_usage">#REF!</definedName>
    <definedName name="dwash_model_wtr_usage">#REF!</definedName>
    <definedName name="dwash_num">#REF!</definedName>
    <definedName name="dwash_pct_energy_wtr_htg">#REF!</definedName>
    <definedName name="dwash_type">#REF!</definedName>
    <definedName name="dwash_unit_elec_usage">#REF!</definedName>
    <definedName name="dwash_unit_wtr_usage">#REF!</definedName>
    <definedName name="dwash_water_savings">#REF!</definedName>
    <definedName name="dwash_weekly_cycles">#REF!</definedName>
    <definedName name="dwash_weeks_used">#REF!</definedName>
    <definedName name="dwash_wtr_used_exist">#REF!</definedName>
    <definedName name="dwash_wtr_used_prop">#REF!</definedName>
    <definedName name="E_rate" localSheetId="5">[1]Inputs!$G$7</definedName>
    <definedName name="E_site_to_source">#REF!</definedName>
    <definedName name="ESS_OM_Cost_Escalator">#REF!</definedName>
    <definedName name="ESS_Replacement_Cost">#REF!</definedName>
    <definedName name="Exist_boiler_eff">#REF!</definedName>
    <definedName name="Fed_Income_Tax_Rate">#REF!</definedName>
    <definedName name="fridg_current_total_usage">#REF!</definedName>
    <definedName name="fridg_current_usage">#REF!</definedName>
    <definedName name="fridg_default_to_actual">#REF!</definedName>
    <definedName name="fridg_ES_tier">#REF!</definedName>
    <definedName name="fridg_manuf_year">#REF!</definedName>
    <definedName name="fridg_new_total_usage">#REF!</definedName>
    <definedName name="fridg_new_usage">#REF!</definedName>
    <definedName name="fridg_num">#REF!</definedName>
    <definedName name="fridg_size">#REF!</definedName>
    <definedName name="fridg_total_energy_saved">#REF!</definedName>
    <definedName name="G_site_to_source">#REF!</definedName>
    <definedName name="galoil_to_Btu">#REF!</definedName>
    <definedName name="galoil_to_MilBtu">#REF!</definedName>
    <definedName name="GalW_to_lbs">#REF!</definedName>
    <definedName name="HC_bhp_exist">#REF!</definedName>
    <definedName name="HC_control_save">#REF!</definedName>
    <definedName name="HC_eff_exist">#REF!</definedName>
    <definedName name="HC_hrs_htgssn">#REF!</definedName>
    <definedName name="HC_hrs_wwsd_exist">#REF!</definedName>
    <definedName name="HC_hrs_wwsd_htgssn_exist">#REF!</definedName>
    <definedName name="HC_hrs_wwsd_htgssn_prop">#REF!</definedName>
    <definedName name="HC_hrs_wwsd_prop">#REF!</definedName>
    <definedName name="HC_kw_draw_exist">#REF!</definedName>
    <definedName name="HC_load_exist">#REF!</definedName>
    <definedName name="HC_mtr_class">#REF!</definedName>
    <definedName name="HC_perc_save_high">#REF!</definedName>
    <definedName name="HC_perc_save_low">#REF!</definedName>
    <definedName name="HC_pump_gpm">#REF!</definedName>
    <definedName name="HC_pump_head">#REF!</definedName>
    <definedName name="HC_pump_hp_exist">#REF!</definedName>
    <definedName name="HC_ttl_save_high">#REF!</definedName>
    <definedName name="HC_ttl_save_low">#REF!</definedName>
    <definedName name="HC_vsd_save_high">#REF!</definedName>
    <definedName name="HC_vsd_save_low">#REF!</definedName>
    <definedName name="HC_wwsd_temp_exist">#REF!</definedName>
    <definedName name="HC_wwsd_temp_prop">#REF!</definedName>
    <definedName name="Headers">'4 - Energy and Water'!#REF!</definedName>
    <definedName name="heat_eff" localSheetId="4">#REF!</definedName>
    <definedName name="heat_eff">#REF!</definedName>
    <definedName name="heat_season_end">#REF!</definedName>
    <definedName name="heat_season_end_existing">#REF!</definedName>
    <definedName name="heat_season_end_proposed">#REF!</definedName>
    <definedName name="heat_season_strt">#REF!</definedName>
    <definedName name="heat_season_strt_existing">#REF!</definedName>
    <definedName name="heat_season_strt_proposed">#REF!</definedName>
    <definedName name="Heat_Type">#REF!</definedName>
    <definedName name="Heating___Cooling_Equipment">'4 - Energy and Water'!#REF!</definedName>
    <definedName name="Heating_Controls">'4 - Energy and Water'!#REF!</definedName>
    <definedName name="Heating_Equipment">'4 - Energy and Water'!#REF!</definedName>
    <definedName name="heating_pump_type">#REF!</definedName>
    <definedName name="hp_kW">#REF!</definedName>
    <definedName name="hp_to_kw">#REF!</definedName>
    <definedName name="hrs_to_day">#REF!</definedName>
    <definedName name="hrs_to_min">#REF!</definedName>
    <definedName name="hrs_to_scnd">#REF!</definedName>
    <definedName name="hrs_to_week">#REF!</definedName>
    <definedName name="hrs_to_yr">#REF!</definedName>
    <definedName name="I_rate">#REF!</definedName>
    <definedName name="Installed_ESS_ASP">#REF!</definedName>
    <definedName name="Installed_PV_ASP">#REF!</definedName>
    <definedName name="Insurance_Escalator">#REF!</definedName>
    <definedName name="Insurance_Rate">#REF!</definedName>
    <definedName name="ITC_Rate">#REF!</definedName>
    <definedName name="kW_Btuh">#REF!</definedName>
    <definedName name="kW_hp">#REF!</definedName>
    <definedName name="kw_to_Btuh">#REF!</definedName>
    <definedName name="kw_to_hp">#REF!</definedName>
    <definedName name="kw_to_milBtu">#REF!</definedName>
    <definedName name="kw_to_W">#REF!</definedName>
    <definedName name="kwh_to_btu">#REF!</definedName>
    <definedName name="kwh_to_kbtu">#REF!</definedName>
    <definedName name="kWh_to_MilBtu">#REF!</definedName>
    <definedName name="kwh_to_therm">#REF!</definedName>
    <definedName name="kWh_to_Wh">#REF!</definedName>
    <definedName name="lbs_to_GalW">#REF!</definedName>
    <definedName name="Life_Cycle_Term">#REF!</definedName>
    <definedName name="MACRS_Discount">#REF!</definedName>
    <definedName name="MilBtu_to_Btu">#REF!</definedName>
    <definedName name="MilBtu_to_galoil">#REF!</definedName>
    <definedName name="MilBtu_to_kBtu">#REF!</definedName>
    <definedName name="MilBtu_to_kWh">#REF!</definedName>
    <definedName name="MilBtu_to_therm">#REF!</definedName>
    <definedName name="min_to_day">#REF!</definedName>
    <definedName name="min_to_hr">#REF!</definedName>
    <definedName name="min_to_scnd">#REF!</definedName>
    <definedName name="min_to_week">#REF!</definedName>
    <definedName name="min_to_yr">#REF!</definedName>
    <definedName name="num_zones_audit">#REF!</definedName>
    <definedName name="O_site_to_source">#REF!</definedName>
    <definedName name="Occupants">#REF!</definedName>
    <definedName name="P_site_to_source">#REF!</definedName>
    <definedName name="_xlnm.Print_Area" localSheetId="0">'1 - Project Information'!$A$2:$G$92</definedName>
    <definedName name="_xlnm.Print_Area" localSheetId="1">'2 - Resilience Assessment'!$B$2:$F$108</definedName>
    <definedName name="_xlnm.Print_Area" localSheetId="2">'3 - Strategies'!$A$1:$T$76</definedName>
    <definedName name="_xlnm.Print_Area" localSheetId="7">Lists!$C$7:$C$78</definedName>
    <definedName name="Prop_boiler_eff">#REF!</definedName>
    <definedName name="PV_Inverter_Replacement_Cost">#REF!</definedName>
    <definedName name="PV_OM_Escalator">#REF!</definedName>
    <definedName name="PV_OM_Rate">#REF!</definedName>
    <definedName name="RMCP_Escalator">#REF!</definedName>
    <definedName name="scnds_to_day">#REF!</definedName>
    <definedName name="scnds_to_hr">#REF!</definedName>
    <definedName name="scnds_to_min">#REF!</definedName>
    <definedName name="scnds_to_week">#REF!</definedName>
    <definedName name="scnds_to_yr">#REF!</definedName>
    <definedName name="Solar_Storage_ITC_and_Dep_Basis">#REF!</definedName>
    <definedName name="StoveType">#REF!</definedName>
    <definedName name="summ_wint_switch">#REF!</definedName>
    <definedName name="therm_to_btu">#REF!</definedName>
    <definedName name="therm_to_kwh">#REF!</definedName>
    <definedName name="therm_to_milBtu">#REF!</definedName>
    <definedName name="tstat_avg_indr_temp">#REF!</definedName>
    <definedName name="tstat_avg_indr_temp_heat">#REF!</definedName>
    <definedName name="tstat_avg_outdr_temp">#REF!</definedName>
    <definedName name="tstat_avg_overheat">#REF!</definedName>
    <definedName name="tstat_btu_savings">#REF!</definedName>
    <definedName name="tstat_hdd">#REF!</definedName>
    <definedName name="tstat_htg_kpi_input">#REF!</definedName>
    <definedName name="tstat_htg_kpi_result">#REF!</definedName>
    <definedName name="tstat_temp_limit">#REF!</definedName>
    <definedName name="tstat_temp_limit_heat">#REF!</definedName>
    <definedName name="tstat_therm_savings">#REF!</definedName>
    <definedName name="tstat_wwsd_temp_prop">#REF!</definedName>
    <definedName name="Vending_Machines">'4 - Energy and Water'!#REF!</definedName>
    <definedName name="vent_airflow_exist" localSheetId="4">#REF!</definedName>
    <definedName name="vent_airflow_exist">#REF!</definedName>
    <definedName name="vent_annhours" localSheetId="4">#REF!</definedName>
    <definedName name="vent_annhours">#REF!</definedName>
    <definedName name="vent_eer_exist" localSheetId="4">#REF!</definedName>
    <definedName name="vent_eer_exist">#REF!</definedName>
    <definedName name="vent_faneff_exist" localSheetId="4">#REF!</definedName>
    <definedName name="vent_faneff_exist">#REF!</definedName>
    <definedName name="vent_fanpower" localSheetId="4">#REF!</definedName>
    <definedName name="vent_fanpower">#REF!</definedName>
    <definedName name="vent_motorcons_exist" localSheetId="4">#REF!</definedName>
    <definedName name="vent_motorcons_exist">#REF!</definedName>
    <definedName name="vent_motoreff_exist" localSheetId="4">#REF!</definedName>
    <definedName name="vent_motoreff_exist">#REF!</definedName>
    <definedName name="vent_power" localSheetId="4">#REF!</definedName>
    <definedName name="vent_power">#REF!</definedName>
    <definedName name="vent_seer_exist" localSheetId="4">#REF!</definedName>
    <definedName name="vent_seer_exist">#REF!</definedName>
    <definedName name="vent_stat_pressure" localSheetId="4">#REF!</definedName>
    <definedName name="vent_stat_pressure">#REF!</definedName>
    <definedName name="VSD_bhp_hif_cut">#REF!</definedName>
    <definedName name="VSD_bhp_prem_cut">#REF!</definedName>
    <definedName name="VSD_bhp_std_cut">#REF!</definedName>
    <definedName name="VSD_hif1_coeff">#REF!</definedName>
    <definedName name="VSD_hif1_exp">#REF!</definedName>
    <definedName name="VSD_hif2_coeff">#REF!</definedName>
    <definedName name="VSD_hif2_exp">#REF!</definedName>
    <definedName name="VSD_load_exist">#REF!</definedName>
    <definedName name="VSD_prem1_coeff">#REF!</definedName>
    <definedName name="VSD_prem1_exp">#REF!</definedName>
    <definedName name="VSD_prem2_a">#REF!</definedName>
    <definedName name="VSD_prem2_b">#REF!</definedName>
    <definedName name="VSD_prem2_c">#REF!</definedName>
    <definedName name="VSD_std1_coeff">#REF!</definedName>
    <definedName name="VSD_std1_exp">#REF!</definedName>
    <definedName name="VSD_std2_int">#REF!</definedName>
    <definedName name="VSD_std2_slp">#REF!</definedName>
    <definedName name="VSD_temp_bins">#REF!</definedName>
    <definedName name="w_adj_annual_wat_use">#REF!</definedName>
    <definedName name="w_avg_fauc_temp_">#REF!</definedName>
    <definedName name="w_avg_show_temp">#REF!</definedName>
    <definedName name="w_cold_temp">#REF!</definedName>
    <definedName name="w_dhw_eff_exist">#REF!</definedName>
    <definedName name="w_dhw_eff_prop">#REF!</definedName>
    <definedName name="w_elec_util_rate">#REF!</definedName>
    <definedName name="w_est_dhw_nrg_cons">#REF!</definedName>
    <definedName name="w_fauc_perc_hot">#REF!</definedName>
    <definedName name="w_faucet_dhw_use_exist">#REF!</definedName>
    <definedName name="w_faucet_dhw_use_prop">#REF!</definedName>
    <definedName name="w_faucet_flow_rate">#REF!</definedName>
    <definedName name="w_faucet_gpm_exist">#REF!</definedName>
    <definedName name="w_faucet_min">#REF!</definedName>
    <definedName name="w_faucet_nrg_save">#REF!</definedName>
    <definedName name="w_faucet_nrg_use_exist">#REF!</definedName>
    <definedName name="w_faucet_nrg_use_prop">#REF!</definedName>
    <definedName name="w_faucet_use_exist">#REF!</definedName>
    <definedName name="w_faucet_use_prop">#REF!</definedName>
    <definedName name="w_faucet_wat_save">#REF!</definedName>
    <definedName name="w_flush_person_day">#REF!</definedName>
    <definedName name="w_gas_util_rate">#REF!</definedName>
    <definedName name="w_heat_fuel_type">#REF!</definedName>
    <definedName name="w_hot_temp">#REF!</definedName>
    <definedName name="w_perc_total_dish">#REF!</definedName>
    <definedName name="w_perc_total_faucets">#REF!</definedName>
    <definedName name="w_perc_total_leaks">#REF!</definedName>
    <definedName name="w_perc_total_other">#REF!</definedName>
    <definedName name="w_perc_total_shower">#REF!</definedName>
    <definedName name="w_perc_total_toilets">#REF!</definedName>
    <definedName name="w_perc_total_washers">#REF!</definedName>
    <definedName name="w_perc_total_wat">#REF!</definedName>
    <definedName name="w_show_perc_hot">#REF!</definedName>
    <definedName name="w_shower_dhw_use_exist">#REF!</definedName>
    <definedName name="w_shower_dhw_use_prop">#REF!</definedName>
    <definedName name="w_shower_flow_rate">#REF!</definedName>
    <definedName name="w_shower_gpm_exist">#REF!</definedName>
    <definedName name="w_shower_nrg_save">#REF!</definedName>
    <definedName name="w_shower_nrg_use_exist">#REF!</definedName>
    <definedName name="w_shower_nrg_use_prop">#REF!</definedName>
    <definedName name="w_shower_time">#REF!</definedName>
    <definedName name="w_shower_use_exist">#REF!</definedName>
    <definedName name="w_shower_use_prop">#REF!</definedName>
    <definedName name="w_shower_wat_save">#REF!</definedName>
    <definedName name="w_showers_wk">#REF!</definedName>
    <definedName name="w_throttle_fact">#REF!</definedName>
    <definedName name="W_to_kW">#REF!</definedName>
    <definedName name="w_toilet_gpf">#REF!</definedName>
    <definedName name="w_toilet_gpf_exist">#REF!</definedName>
    <definedName name="w_toilet_use_exist">#REF!</definedName>
    <definedName name="w_toilet_use_prop">#REF!</definedName>
    <definedName name="w_toilet_wat_save">#REF!</definedName>
    <definedName name="w_tot_annual_water">#REF!</definedName>
    <definedName name="w_total_dhw_nrg_save">#REF!</definedName>
    <definedName name="w_total_wat_save">#REF!</definedName>
    <definedName name="w_water_util_rate">#REF!</definedName>
    <definedName name="WB_bhp_exist">#REF!</definedName>
    <definedName name="WB_control_save">#REF!</definedName>
    <definedName name="WB_eff_exist">#REF!</definedName>
    <definedName name="WB_hrs_wwsd_exist">#REF!</definedName>
    <definedName name="WB_hrs_wwsd_htgssn_exist">#REF!</definedName>
    <definedName name="WB_hrs_wwsd_htgssn_prop">#REF!</definedName>
    <definedName name="WB_hrs_wwsd_prop">#REF!</definedName>
    <definedName name="WB_kw_draw_exist">#REF!</definedName>
    <definedName name="WB_load_exist">#REF!</definedName>
    <definedName name="WB_mtr_class">#REF!</definedName>
    <definedName name="WB_perc_save_high">#REF!</definedName>
    <definedName name="WB_perc_save_low">#REF!</definedName>
    <definedName name="WB_pump_gpm">#REF!</definedName>
    <definedName name="WB_pump_head">#REF!</definedName>
    <definedName name="WB_pump_hp_exist">#REF!</definedName>
    <definedName name="WB_ttl_save_high">#REF!</definedName>
    <definedName name="WB_ttl_save_low">#REF!</definedName>
    <definedName name="WB_vsd_save_high">#REF!</definedName>
    <definedName name="WB_vsd_save_low">#REF!</definedName>
    <definedName name="weeks_to_day">#REF!</definedName>
    <definedName name="weeks_to_hr">#REF!</definedName>
    <definedName name="weeks_to_min">#REF!</definedName>
    <definedName name="weeks_to_scnd">#REF!</definedName>
    <definedName name="weeks_to_yr">#REF!</definedName>
    <definedName name="Wh_to_kWh">#REF!</definedName>
    <definedName name="Wood">#REF!</definedName>
    <definedName name="wrn.JPLIMPRES." localSheetId="4" hidden="1">{"JPL1",#N/A,FALSE,"JPL International";"JPL2",#N/A,FALSE,"JPL International (2)"}</definedName>
    <definedName name="wrn.JPLIMPRES." hidden="1">{"JPL1",#N/A,FALSE,"JPL International";"JPL2",#N/A,FALSE,"JPL International (2)"}</definedName>
    <definedName name="wwsd_pump_state">#REF!</definedName>
    <definedName name="yoyPVDegradation">#REF!</definedName>
    <definedName name="yrs_to_day">#REF!</definedName>
    <definedName name="yrs_to_hr">#REF!</definedName>
    <definedName name="yrs_to_min">#REF!</definedName>
    <definedName name="yrs_to_scnd">#REF!</definedName>
    <definedName name="yrs_to_week">#REF!</definedName>
    <definedName name="Z_D3217879_6BB3_1F48_B80A_AE863DB2AA52_.wvu.Cols" localSheetId="4" hidden="1">'4 - Energy and Water'!#REF!</definedName>
    <definedName name="Z_D3217879_6BB3_1F48_B80A_AE863DB2AA52_.wvu.Rows" localSheetId="4" hidden="1">'4 - Energy and Water'!$13:$13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40" i="24" l="1"/>
  <c r="D50" i="24"/>
  <c r="C40" i="24"/>
  <c r="C50" i="24"/>
  <c r="D39" i="24"/>
  <c r="D49" i="24"/>
  <c r="C39" i="24"/>
  <c r="C49" i="24"/>
  <c r="D38" i="24"/>
  <c r="D48" i="24"/>
  <c r="C38" i="24"/>
  <c r="C48" i="24"/>
  <c r="D37" i="24"/>
  <c r="D47" i="24"/>
  <c r="C37" i="24"/>
  <c r="C47" i="24"/>
  <c r="D45" i="24"/>
  <c r="C45" i="24"/>
  <c r="D44" i="24"/>
  <c r="C44" i="24"/>
  <c r="D43" i="24"/>
  <c r="C43" i="24"/>
  <c r="D42" i="24"/>
  <c r="C42" i="24"/>
  <c r="CI88" i="1"/>
  <c r="CI102" i="1"/>
  <c r="CI107" i="1"/>
  <c r="CI59" i="1"/>
  <c r="CI26" i="1"/>
  <c r="CI7" i="1"/>
  <c r="CI8" i="1"/>
  <c r="CI9" i="1"/>
  <c r="CI10" i="1"/>
  <c r="CI11" i="1"/>
  <c r="CI12" i="1"/>
  <c r="CI13" i="1"/>
  <c r="CI14" i="1"/>
  <c r="CI15" i="1"/>
  <c r="CI16" i="1"/>
  <c r="CI17" i="1"/>
  <c r="CI18" i="1"/>
  <c r="CI19" i="1"/>
  <c r="CI20" i="1"/>
  <c r="CI21" i="1"/>
  <c r="CI22" i="1"/>
  <c r="CI23" i="1"/>
  <c r="CI24" i="1"/>
  <c r="CI25"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60" i="1"/>
  <c r="CI61" i="1"/>
  <c r="CI62" i="1"/>
  <c r="CI63" i="1"/>
  <c r="CI64" i="1"/>
  <c r="CI65" i="1"/>
  <c r="CI66" i="1"/>
  <c r="CI67" i="1"/>
  <c r="CI68" i="1"/>
  <c r="CI69" i="1"/>
  <c r="CI70" i="1"/>
  <c r="CI71" i="1"/>
  <c r="CI72" i="1"/>
  <c r="CI73" i="1"/>
  <c r="CI84" i="1"/>
  <c r="CI85" i="1"/>
  <c r="CI86" i="1"/>
  <c r="CI87" i="1"/>
  <c r="CI89" i="1"/>
  <c r="CI90" i="1"/>
  <c r="CI91" i="1"/>
  <c r="CI92" i="1"/>
  <c r="CI93" i="1"/>
  <c r="CI94" i="1"/>
  <c r="CI95" i="1"/>
  <c r="CI96" i="1"/>
  <c r="CI97" i="1"/>
  <c r="CI98" i="1"/>
  <c r="CI99" i="1"/>
  <c r="CI100" i="1"/>
  <c r="CI103" i="1"/>
  <c r="CI104" i="1"/>
  <c r="CI105" i="1"/>
  <c r="CI106" i="1"/>
  <c r="CI108" i="1"/>
  <c r="M109" i="1"/>
  <c r="M110" i="1"/>
  <c r="CJ88" i="1"/>
  <c r="CJ102" i="1"/>
  <c r="CJ107" i="1"/>
  <c r="CJ59" i="1"/>
  <c r="CJ26" i="1"/>
  <c r="CJ7" i="1"/>
  <c r="CJ8" i="1"/>
  <c r="CJ9" i="1"/>
  <c r="CJ10" i="1"/>
  <c r="CJ11" i="1"/>
  <c r="CJ12" i="1"/>
  <c r="CJ13" i="1"/>
  <c r="CJ14" i="1"/>
  <c r="CJ15" i="1"/>
  <c r="CJ16" i="1"/>
  <c r="CJ17" i="1"/>
  <c r="CJ18" i="1"/>
  <c r="CJ19" i="1"/>
  <c r="CJ20" i="1"/>
  <c r="CJ21" i="1"/>
  <c r="CJ22" i="1"/>
  <c r="CJ23" i="1"/>
  <c r="CJ24" i="1"/>
  <c r="CJ25"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60" i="1"/>
  <c r="CJ61" i="1"/>
  <c r="CJ62" i="1"/>
  <c r="CJ63" i="1"/>
  <c r="CJ64" i="1"/>
  <c r="CJ65" i="1"/>
  <c r="CJ66" i="1"/>
  <c r="CJ67" i="1"/>
  <c r="CJ68" i="1"/>
  <c r="CJ69" i="1"/>
  <c r="CJ70" i="1"/>
  <c r="CJ71" i="1"/>
  <c r="CJ72" i="1"/>
  <c r="CJ73" i="1"/>
  <c r="CJ84" i="1"/>
  <c r="CJ85" i="1"/>
  <c r="CJ86" i="1"/>
  <c r="CJ87" i="1"/>
  <c r="CJ89" i="1"/>
  <c r="CJ90" i="1"/>
  <c r="CJ91" i="1"/>
  <c r="CJ92" i="1"/>
  <c r="CJ93" i="1"/>
  <c r="CJ94" i="1"/>
  <c r="CJ95" i="1"/>
  <c r="CJ96" i="1"/>
  <c r="CJ97" i="1"/>
  <c r="CJ98" i="1"/>
  <c r="CJ99" i="1"/>
  <c r="CJ100" i="1"/>
  <c r="CJ103" i="1"/>
  <c r="CJ104" i="1"/>
  <c r="CJ105" i="1"/>
  <c r="CJ106" i="1"/>
  <c r="CJ108" i="1"/>
  <c r="N109" i="1"/>
  <c r="N110" i="1"/>
  <c r="CK88" i="1"/>
  <c r="CK102" i="1"/>
  <c r="CK107" i="1"/>
  <c r="CK59" i="1"/>
  <c r="CK26" i="1"/>
  <c r="CK7" i="1"/>
  <c r="CK8" i="1"/>
  <c r="CK9" i="1"/>
  <c r="CK10" i="1"/>
  <c r="CK11" i="1"/>
  <c r="CK12" i="1"/>
  <c r="CK13" i="1"/>
  <c r="CK14" i="1"/>
  <c r="CK15" i="1"/>
  <c r="CK16" i="1"/>
  <c r="CK17" i="1"/>
  <c r="CK18" i="1"/>
  <c r="CK19" i="1"/>
  <c r="CK20" i="1"/>
  <c r="CK21" i="1"/>
  <c r="CK22" i="1"/>
  <c r="CK23" i="1"/>
  <c r="CK24" i="1"/>
  <c r="CK25"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60" i="1"/>
  <c r="CK61" i="1"/>
  <c r="CK62" i="1"/>
  <c r="CK63" i="1"/>
  <c r="CK64" i="1"/>
  <c r="CK65" i="1"/>
  <c r="CK66" i="1"/>
  <c r="CK67" i="1"/>
  <c r="CK68" i="1"/>
  <c r="CK69" i="1"/>
  <c r="CK70" i="1"/>
  <c r="CK71" i="1"/>
  <c r="CK72" i="1"/>
  <c r="CK73" i="1"/>
  <c r="CK84" i="1"/>
  <c r="CK85" i="1"/>
  <c r="CK86" i="1"/>
  <c r="CK87" i="1"/>
  <c r="CK89" i="1"/>
  <c r="CK90" i="1"/>
  <c r="CK91" i="1"/>
  <c r="CK92" i="1"/>
  <c r="CK93" i="1"/>
  <c r="CK94" i="1"/>
  <c r="CK95" i="1"/>
  <c r="CK96" i="1"/>
  <c r="CK97" i="1"/>
  <c r="CK98" i="1"/>
  <c r="CK99" i="1"/>
  <c r="CK100" i="1"/>
  <c r="CK103" i="1"/>
  <c r="CK104" i="1"/>
  <c r="CK105" i="1"/>
  <c r="CK106" i="1"/>
  <c r="CK108" i="1"/>
  <c r="O109" i="1"/>
  <c r="O110" i="1"/>
  <c r="CL88" i="1"/>
  <c r="CL102" i="1"/>
  <c r="CL107" i="1"/>
  <c r="CL59" i="1"/>
  <c r="CL26" i="1"/>
  <c r="CL7" i="1"/>
  <c r="CL8" i="1"/>
  <c r="CL9" i="1"/>
  <c r="CL10" i="1"/>
  <c r="CL11" i="1"/>
  <c r="CL12" i="1"/>
  <c r="CL13" i="1"/>
  <c r="CL14" i="1"/>
  <c r="CL15" i="1"/>
  <c r="CL16" i="1"/>
  <c r="CL17" i="1"/>
  <c r="CL18" i="1"/>
  <c r="CL19" i="1"/>
  <c r="CL20" i="1"/>
  <c r="CL21" i="1"/>
  <c r="CL22" i="1"/>
  <c r="CL23" i="1"/>
  <c r="CL24" i="1"/>
  <c r="CL25"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60" i="1"/>
  <c r="CL61" i="1"/>
  <c r="CL62" i="1"/>
  <c r="CL63" i="1"/>
  <c r="CL64" i="1"/>
  <c r="CL65" i="1"/>
  <c r="CL66" i="1"/>
  <c r="CL67" i="1"/>
  <c r="CL68" i="1"/>
  <c r="CL69" i="1"/>
  <c r="CL70" i="1"/>
  <c r="CL71" i="1"/>
  <c r="CL72" i="1"/>
  <c r="CL73" i="1"/>
  <c r="CL84" i="1"/>
  <c r="CL85" i="1"/>
  <c r="CL86" i="1"/>
  <c r="CL87" i="1"/>
  <c r="CL89" i="1"/>
  <c r="CL90" i="1"/>
  <c r="CL91" i="1"/>
  <c r="CL92" i="1"/>
  <c r="CL93" i="1"/>
  <c r="CL94" i="1"/>
  <c r="CL95" i="1"/>
  <c r="CL96" i="1"/>
  <c r="CL97" i="1"/>
  <c r="CL98" i="1"/>
  <c r="CL99" i="1"/>
  <c r="CL100" i="1"/>
  <c r="CL103" i="1"/>
  <c r="CL104" i="1"/>
  <c r="CL105" i="1"/>
  <c r="CL106" i="1"/>
  <c r="CL108" i="1"/>
  <c r="P109" i="1"/>
  <c r="P110" i="1"/>
  <c r="CM88" i="1"/>
  <c r="CM102" i="1"/>
  <c r="CM107" i="1"/>
  <c r="CM59" i="1"/>
  <c r="CM26" i="1"/>
  <c r="CM7" i="1"/>
  <c r="CM8" i="1"/>
  <c r="CM9" i="1"/>
  <c r="CM10" i="1"/>
  <c r="CM11" i="1"/>
  <c r="CM12" i="1"/>
  <c r="CM13" i="1"/>
  <c r="CM14" i="1"/>
  <c r="CM15" i="1"/>
  <c r="CM16" i="1"/>
  <c r="CM17" i="1"/>
  <c r="CM18" i="1"/>
  <c r="CM19" i="1"/>
  <c r="CM20" i="1"/>
  <c r="CM21" i="1"/>
  <c r="CM22" i="1"/>
  <c r="CM23" i="1"/>
  <c r="CM24" i="1"/>
  <c r="CM25"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54" i="1"/>
  <c r="CM55" i="1"/>
  <c r="CM56" i="1"/>
  <c r="CM57" i="1"/>
  <c r="CM58" i="1"/>
  <c r="CM60" i="1"/>
  <c r="CM61" i="1"/>
  <c r="CM62" i="1"/>
  <c r="CM63" i="1"/>
  <c r="CM64" i="1"/>
  <c r="CM65" i="1"/>
  <c r="CM66" i="1"/>
  <c r="CM67" i="1"/>
  <c r="CM68" i="1"/>
  <c r="CM69" i="1"/>
  <c r="CM70" i="1"/>
  <c r="CM71" i="1"/>
  <c r="CM72" i="1"/>
  <c r="CM73" i="1"/>
  <c r="CM84" i="1"/>
  <c r="CM85" i="1"/>
  <c r="CM86" i="1"/>
  <c r="CM87" i="1"/>
  <c r="CM89" i="1"/>
  <c r="CM90" i="1"/>
  <c r="CM91" i="1"/>
  <c r="CM92" i="1"/>
  <c r="CM93" i="1"/>
  <c r="CM94" i="1"/>
  <c r="CM95" i="1"/>
  <c r="CM96" i="1"/>
  <c r="CM97" i="1"/>
  <c r="CM98" i="1"/>
  <c r="CM99" i="1"/>
  <c r="CM100" i="1"/>
  <c r="CM103" i="1"/>
  <c r="CM104" i="1"/>
  <c r="CM105" i="1"/>
  <c r="CM106" i="1"/>
  <c r="CM108" i="1"/>
  <c r="Q109" i="1"/>
  <c r="Q110" i="1"/>
  <c r="CN88" i="1"/>
  <c r="CN102" i="1"/>
  <c r="CN107" i="1"/>
  <c r="CN59" i="1"/>
  <c r="CN26" i="1"/>
  <c r="CN7" i="1"/>
  <c r="CN8" i="1"/>
  <c r="CN9" i="1"/>
  <c r="CN10" i="1"/>
  <c r="CN11" i="1"/>
  <c r="CN12" i="1"/>
  <c r="CN13" i="1"/>
  <c r="CN14" i="1"/>
  <c r="CN15" i="1"/>
  <c r="CN16" i="1"/>
  <c r="CN17" i="1"/>
  <c r="CN18" i="1"/>
  <c r="CN19" i="1"/>
  <c r="CN20" i="1"/>
  <c r="CN21" i="1"/>
  <c r="CN22" i="1"/>
  <c r="CN23" i="1"/>
  <c r="CN24" i="1"/>
  <c r="CN25"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N56" i="1"/>
  <c r="CN57" i="1"/>
  <c r="CN58" i="1"/>
  <c r="CN60" i="1"/>
  <c r="CN61" i="1"/>
  <c r="CN62" i="1"/>
  <c r="CN63" i="1"/>
  <c r="CN64" i="1"/>
  <c r="CN65" i="1"/>
  <c r="CN66" i="1"/>
  <c r="CN67" i="1"/>
  <c r="CN68" i="1"/>
  <c r="CN69" i="1"/>
  <c r="CN70" i="1"/>
  <c r="CN71" i="1"/>
  <c r="CN72" i="1"/>
  <c r="CN73" i="1"/>
  <c r="CN84" i="1"/>
  <c r="CN85" i="1"/>
  <c r="CN86" i="1"/>
  <c r="CN87" i="1"/>
  <c r="CN89" i="1"/>
  <c r="CN90" i="1"/>
  <c r="CN91" i="1"/>
  <c r="CN92" i="1"/>
  <c r="CN93" i="1"/>
  <c r="CN94" i="1"/>
  <c r="CN95" i="1"/>
  <c r="CN96" i="1"/>
  <c r="CN97" i="1"/>
  <c r="CN98" i="1"/>
  <c r="CN99" i="1"/>
  <c r="CN100" i="1"/>
  <c r="CN103" i="1"/>
  <c r="CN104" i="1"/>
  <c r="CN105" i="1"/>
  <c r="CN106" i="1"/>
  <c r="CN108" i="1"/>
  <c r="R109" i="1"/>
  <c r="R110" i="1"/>
  <c r="CO88" i="1"/>
  <c r="CO102" i="1"/>
  <c r="CO107" i="1"/>
  <c r="CO59" i="1"/>
  <c r="CO26" i="1"/>
  <c r="CO7" i="1"/>
  <c r="CO8" i="1"/>
  <c r="CO9" i="1"/>
  <c r="CO10" i="1"/>
  <c r="CO11" i="1"/>
  <c r="CO12" i="1"/>
  <c r="CO13" i="1"/>
  <c r="CO14" i="1"/>
  <c r="CO15" i="1"/>
  <c r="CO16" i="1"/>
  <c r="CO17" i="1"/>
  <c r="CO18" i="1"/>
  <c r="CO19" i="1"/>
  <c r="CO20" i="1"/>
  <c r="CO21" i="1"/>
  <c r="CO22" i="1"/>
  <c r="CO23" i="1"/>
  <c r="CO24" i="1"/>
  <c r="CO25"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60" i="1"/>
  <c r="CO61" i="1"/>
  <c r="CO62" i="1"/>
  <c r="CO63" i="1"/>
  <c r="CO64" i="1"/>
  <c r="CO65" i="1"/>
  <c r="CO66" i="1"/>
  <c r="CO67" i="1"/>
  <c r="CO68" i="1"/>
  <c r="CO69" i="1"/>
  <c r="CO70" i="1"/>
  <c r="CO71" i="1"/>
  <c r="CO72" i="1"/>
  <c r="CO73" i="1"/>
  <c r="CO84" i="1"/>
  <c r="CO85" i="1"/>
  <c r="CO86" i="1"/>
  <c r="CO87" i="1"/>
  <c r="CO89" i="1"/>
  <c r="CO90" i="1"/>
  <c r="CO91" i="1"/>
  <c r="CO92" i="1"/>
  <c r="CO93" i="1"/>
  <c r="CO94" i="1"/>
  <c r="CO95" i="1"/>
  <c r="CO96" i="1"/>
  <c r="CO97" i="1"/>
  <c r="CO98" i="1"/>
  <c r="CO99" i="1"/>
  <c r="CO100" i="1"/>
  <c r="CO103" i="1"/>
  <c r="CO104" i="1"/>
  <c r="CO105" i="1"/>
  <c r="CO106" i="1"/>
  <c r="CO108" i="1"/>
  <c r="S109" i="1"/>
  <c r="S110" i="1"/>
  <c r="CP88" i="1"/>
  <c r="CP102" i="1"/>
  <c r="CP107" i="1"/>
  <c r="CP59" i="1"/>
  <c r="CP26" i="1"/>
  <c r="CP7" i="1"/>
  <c r="CP8" i="1"/>
  <c r="CP9" i="1"/>
  <c r="CP10" i="1"/>
  <c r="CP11" i="1"/>
  <c r="CP12" i="1"/>
  <c r="CP13" i="1"/>
  <c r="CP14" i="1"/>
  <c r="CP15" i="1"/>
  <c r="CP16" i="1"/>
  <c r="CP17" i="1"/>
  <c r="CP18" i="1"/>
  <c r="CP19" i="1"/>
  <c r="CP20" i="1"/>
  <c r="CP21" i="1"/>
  <c r="CP22" i="1"/>
  <c r="CP23" i="1"/>
  <c r="CP24" i="1"/>
  <c r="CP25"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60" i="1"/>
  <c r="CP61" i="1"/>
  <c r="CP62" i="1"/>
  <c r="CP63" i="1"/>
  <c r="CP64" i="1"/>
  <c r="CP65" i="1"/>
  <c r="CP66" i="1"/>
  <c r="CP67" i="1"/>
  <c r="CP68" i="1"/>
  <c r="CP69" i="1"/>
  <c r="CP70" i="1"/>
  <c r="CP71" i="1"/>
  <c r="CP72" i="1"/>
  <c r="CP73" i="1"/>
  <c r="CP84" i="1"/>
  <c r="CP85" i="1"/>
  <c r="CP86" i="1"/>
  <c r="CP87" i="1"/>
  <c r="CP89" i="1"/>
  <c r="CP90" i="1"/>
  <c r="CP91" i="1"/>
  <c r="CP92" i="1"/>
  <c r="CP93" i="1"/>
  <c r="CP94" i="1"/>
  <c r="CP95" i="1"/>
  <c r="CP96" i="1"/>
  <c r="CP97" i="1"/>
  <c r="CP98" i="1"/>
  <c r="CP99" i="1"/>
  <c r="CP100" i="1"/>
  <c r="CP103" i="1"/>
  <c r="CP104" i="1"/>
  <c r="CP105" i="1"/>
  <c r="CP106" i="1"/>
  <c r="CP108" i="1"/>
  <c r="T109" i="1"/>
  <c r="T110" i="1"/>
  <c r="CQ88" i="1"/>
  <c r="CQ102" i="1"/>
  <c r="CQ107" i="1"/>
  <c r="CQ59" i="1"/>
  <c r="CQ26" i="1"/>
  <c r="CQ7" i="1"/>
  <c r="CQ8" i="1"/>
  <c r="CQ9" i="1"/>
  <c r="CQ10" i="1"/>
  <c r="CQ11" i="1"/>
  <c r="CQ12" i="1"/>
  <c r="CQ13" i="1"/>
  <c r="CQ14" i="1"/>
  <c r="CQ15" i="1"/>
  <c r="CQ16" i="1"/>
  <c r="CQ17" i="1"/>
  <c r="CQ18" i="1"/>
  <c r="CQ19" i="1"/>
  <c r="CQ20" i="1"/>
  <c r="CQ21" i="1"/>
  <c r="CQ22" i="1"/>
  <c r="CQ23" i="1"/>
  <c r="CQ24" i="1"/>
  <c r="CQ25"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60" i="1"/>
  <c r="CQ61" i="1"/>
  <c r="CQ62" i="1"/>
  <c r="CQ63" i="1"/>
  <c r="CQ64" i="1"/>
  <c r="CQ65" i="1"/>
  <c r="CQ66" i="1"/>
  <c r="CQ67" i="1"/>
  <c r="CQ68" i="1"/>
  <c r="CQ69" i="1"/>
  <c r="CQ70" i="1"/>
  <c r="CQ71" i="1"/>
  <c r="CQ72" i="1"/>
  <c r="CQ73" i="1"/>
  <c r="CQ84" i="1"/>
  <c r="CQ85" i="1"/>
  <c r="CQ86" i="1"/>
  <c r="CQ87" i="1"/>
  <c r="CQ89" i="1"/>
  <c r="CQ90" i="1"/>
  <c r="CQ91" i="1"/>
  <c r="CQ92" i="1"/>
  <c r="CQ93" i="1"/>
  <c r="CQ94" i="1"/>
  <c r="CQ95" i="1"/>
  <c r="CQ96" i="1"/>
  <c r="CQ97" i="1"/>
  <c r="CQ98" i="1"/>
  <c r="CQ99" i="1"/>
  <c r="CQ100" i="1"/>
  <c r="CQ103" i="1"/>
  <c r="CQ104" i="1"/>
  <c r="CQ105" i="1"/>
  <c r="CQ106" i="1"/>
  <c r="CQ108" i="1"/>
  <c r="U109" i="1"/>
  <c r="U110" i="1"/>
  <c r="CR88" i="1"/>
  <c r="CR102" i="1"/>
  <c r="CR107" i="1"/>
  <c r="CR59" i="1"/>
  <c r="CR26" i="1"/>
  <c r="CR7" i="1"/>
  <c r="CR8" i="1"/>
  <c r="CR9" i="1"/>
  <c r="CR10" i="1"/>
  <c r="CR11" i="1"/>
  <c r="CR12" i="1"/>
  <c r="CR13" i="1"/>
  <c r="CR14" i="1"/>
  <c r="CR15" i="1"/>
  <c r="CR16" i="1"/>
  <c r="CR17" i="1"/>
  <c r="CR18" i="1"/>
  <c r="CR19" i="1"/>
  <c r="CR20" i="1"/>
  <c r="CR21" i="1"/>
  <c r="CR22" i="1"/>
  <c r="CR23" i="1"/>
  <c r="CR24" i="1"/>
  <c r="CR25"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60" i="1"/>
  <c r="CR61" i="1"/>
  <c r="CR62" i="1"/>
  <c r="CR63" i="1"/>
  <c r="CR64" i="1"/>
  <c r="CR65" i="1"/>
  <c r="CR66" i="1"/>
  <c r="CR67" i="1"/>
  <c r="CR68" i="1"/>
  <c r="CR69" i="1"/>
  <c r="CR70" i="1"/>
  <c r="CR71" i="1"/>
  <c r="CR72" i="1"/>
  <c r="CR73" i="1"/>
  <c r="CR84" i="1"/>
  <c r="CR85" i="1"/>
  <c r="CR86" i="1"/>
  <c r="CR87" i="1"/>
  <c r="CR89" i="1"/>
  <c r="CR90" i="1"/>
  <c r="CR91" i="1"/>
  <c r="CR92" i="1"/>
  <c r="CR93" i="1"/>
  <c r="CR94" i="1"/>
  <c r="CR95" i="1"/>
  <c r="CR96" i="1"/>
  <c r="CR97" i="1"/>
  <c r="CR98" i="1"/>
  <c r="CR99" i="1"/>
  <c r="CR100" i="1"/>
  <c r="CR103" i="1"/>
  <c r="CR104" i="1"/>
  <c r="CR105" i="1"/>
  <c r="CR106" i="1"/>
  <c r="CR108" i="1"/>
  <c r="V109" i="1"/>
  <c r="V110" i="1"/>
  <c r="CS88" i="1"/>
  <c r="CS102" i="1"/>
  <c r="CS107" i="1"/>
  <c r="CS59" i="1"/>
  <c r="CS26" i="1"/>
  <c r="CS7" i="1"/>
  <c r="CS8" i="1"/>
  <c r="CS9" i="1"/>
  <c r="CS10" i="1"/>
  <c r="CS11" i="1"/>
  <c r="CS12" i="1"/>
  <c r="CS13" i="1"/>
  <c r="CS14" i="1"/>
  <c r="CS15" i="1"/>
  <c r="CS16" i="1"/>
  <c r="CS17" i="1"/>
  <c r="CS18" i="1"/>
  <c r="CS19" i="1"/>
  <c r="CS20" i="1"/>
  <c r="CS21" i="1"/>
  <c r="CS22" i="1"/>
  <c r="CS23" i="1"/>
  <c r="CS24" i="1"/>
  <c r="CS25"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60" i="1"/>
  <c r="CS61" i="1"/>
  <c r="CS62" i="1"/>
  <c r="CS63" i="1"/>
  <c r="CS64" i="1"/>
  <c r="CS65" i="1"/>
  <c r="CS66" i="1"/>
  <c r="CS67" i="1"/>
  <c r="CS68" i="1"/>
  <c r="CS69" i="1"/>
  <c r="CS70" i="1"/>
  <c r="CS71" i="1"/>
  <c r="CS72" i="1"/>
  <c r="CS73" i="1"/>
  <c r="CS84" i="1"/>
  <c r="CS85" i="1"/>
  <c r="CS86" i="1"/>
  <c r="CS87" i="1"/>
  <c r="CS89" i="1"/>
  <c r="CS90" i="1"/>
  <c r="CS91" i="1"/>
  <c r="CS92" i="1"/>
  <c r="CS93" i="1"/>
  <c r="CS94" i="1"/>
  <c r="CS95" i="1"/>
  <c r="CS96" i="1"/>
  <c r="CS97" i="1"/>
  <c r="CS98" i="1"/>
  <c r="CS99" i="1"/>
  <c r="CS100" i="1"/>
  <c r="CS103" i="1"/>
  <c r="CS104" i="1"/>
  <c r="CS105" i="1"/>
  <c r="CS106" i="1"/>
  <c r="CS108" i="1"/>
  <c r="W109" i="1"/>
  <c r="W110" i="1"/>
  <c r="CT88" i="1"/>
  <c r="CT102" i="1"/>
  <c r="CT107" i="1"/>
  <c r="CT59" i="1"/>
  <c r="CT26" i="1"/>
  <c r="CT7" i="1"/>
  <c r="CT8" i="1"/>
  <c r="CT9" i="1"/>
  <c r="CT10" i="1"/>
  <c r="CT11" i="1"/>
  <c r="CT12" i="1"/>
  <c r="CT13" i="1"/>
  <c r="CT14" i="1"/>
  <c r="CT15" i="1"/>
  <c r="CT16" i="1"/>
  <c r="CT17" i="1"/>
  <c r="CT18" i="1"/>
  <c r="CT19" i="1"/>
  <c r="CT20" i="1"/>
  <c r="CT21" i="1"/>
  <c r="CT22" i="1"/>
  <c r="CT23" i="1"/>
  <c r="CT24" i="1"/>
  <c r="CT25"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60" i="1"/>
  <c r="CT61" i="1"/>
  <c r="CT62" i="1"/>
  <c r="CT63" i="1"/>
  <c r="CT64" i="1"/>
  <c r="CT65" i="1"/>
  <c r="CT66" i="1"/>
  <c r="CT67" i="1"/>
  <c r="CT68" i="1"/>
  <c r="CT69" i="1"/>
  <c r="CT70" i="1"/>
  <c r="CT71" i="1"/>
  <c r="CT72" i="1"/>
  <c r="CT73" i="1"/>
  <c r="CT84" i="1"/>
  <c r="CT85" i="1"/>
  <c r="CT86" i="1"/>
  <c r="CT87" i="1"/>
  <c r="CT89" i="1"/>
  <c r="CT90" i="1"/>
  <c r="CT91" i="1"/>
  <c r="CT92" i="1"/>
  <c r="CT93" i="1"/>
  <c r="CT94" i="1"/>
  <c r="CT95" i="1"/>
  <c r="CT96" i="1"/>
  <c r="CT97" i="1"/>
  <c r="CT98" i="1"/>
  <c r="CT99" i="1"/>
  <c r="CT100" i="1"/>
  <c r="CT103" i="1"/>
  <c r="CT104" i="1"/>
  <c r="CT105" i="1"/>
  <c r="CT106" i="1"/>
  <c r="CT108" i="1"/>
  <c r="X109" i="1"/>
  <c r="X110" i="1"/>
  <c r="CU88" i="1"/>
  <c r="CU102" i="1"/>
  <c r="CU107" i="1"/>
  <c r="CU59" i="1"/>
  <c r="CU26" i="1"/>
  <c r="CU7" i="1"/>
  <c r="CU8" i="1"/>
  <c r="CU9" i="1"/>
  <c r="CU10" i="1"/>
  <c r="CU11" i="1"/>
  <c r="CU12" i="1"/>
  <c r="CU13" i="1"/>
  <c r="CU14" i="1"/>
  <c r="CU15" i="1"/>
  <c r="CU16" i="1"/>
  <c r="CU17" i="1"/>
  <c r="CU18" i="1"/>
  <c r="CU19" i="1"/>
  <c r="CU20" i="1"/>
  <c r="CU21" i="1"/>
  <c r="CU22" i="1"/>
  <c r="CU23" i="1"/>
  <c r="CU24" i="1"/>
  <c r="CU25"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60" i="1"/>
  <c r="CU61" i="1"/>
  <c r="CU62" i="1"/>
  <c r="CU63" i="1"/>
  <c r="CU64" i="1"/>
  <c r="CU65" i="1"/>
  <c r="CU66" i="1"/>
  <c r="CU67" i="1"/>
  <c r="CU68" i="1"/>
  <c r="CU69" i="1"/>
  <c r="CU70" i="1"/>
  <c r="CU71" i="1"/>
  <c r="CU72" i="1"/>
  <c r="CU73" i="1"/>
  <c r="CU84" i="1"/>
  <c r="CU85" i="1"/>
  <c r="CU86" i="1"/>
  <c r="CU87" i="1"/>
  <c r="CU89" i="1"/>
  <c r="CU90" i="1"/>
  <c r="CU91" i="1"/>
  <c r="CU92" i="1"/>
  <c r="CU93" i="1"/>
  <c r="CU94" i="1"/>
  <c r="CU95" i="1"/>
  <c r="CU96" i="1"/>
  <c r="CU97" i="1"/>
  <c r="CU98" i="1"/>
  <c r="CU99" i="1"/>
  <c r="CU100" i="1"/>
  <c r="CU103" i="1"/>
  <c r="CU104" i="1"/>
  <c r="CU105" i="1"/>
  <c r="CU106" i="1"/>
  <c r="CU108" i="1"/>
  <c r="Y109" i="1"/>
  <c r="Y110" i="1"/>
  <c r="CV88" i="1"/>
  <c r="CV102" i="1"/>
  <c r="CV107" i="1"/>
  <c r="CV59" i="1"/>
  <c r="CV26" i="1"/>
  <c r="CV7" i="1"/>
  <c r="CV8" i="1"/>
  <c r="CV9" i="1"/>
  <c r="CV10" i="1"/>
  <c r="CV11" i="1"/>
  <c r="CV12" i="1"/>
  <c r="CV13" i="1"/>
  <c r="CV14" i="1"/>
  <c r="CV15" i="1"/>
  <c r="CV16" i="1"/>
  <c r="CV17" i="1"/>
  <c r="CV18" i="1"/>
  <c r="CV19" i="1"/>
  <c r="CV20" i="1"/>
  <c r="CV21" i="1"/>
  <c r="CV22" i="1"/>
  <c r="CV23" i="1"/>
  <c r="CV24" i="1"/>
  <c r="CV25"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60" i="1"/>
  <c r="CV61" i="1"/>
  <c r="CV62" i="1"/>
  <c r="CV63" i="1"/>
  <c r="CV64" i="1"/>
  <c r="CV65" i="1"/>
  <c r="CV66" i="1"/>
  <c r="CV67" i="1"/>
  <c r="CV68" i="1"/>
  <c r="CV69" i="1"/>
  <c r="CV70" i="1"/>
  <c r="CV71" i="1"/>
  <c r="CV72" i="1"/>
  <c r="CV73" i="1"/>
  <c r="CV84" i="1"/>
  <c r="CV85" i="1"/>
  <c r="CV86" i="1"/>
  <c r="CV87" i="1"/>
  <c r="CV89" i="1"/>
  <c r="CV90" i="1"/>
  <c r="CV91" i="1"/>
  <c r="CV92" i="1"/>
  <c r="CV93" i="1"/>
  <c r="CV94" i="1"/>
  <c r="CV95" i="1"/>
  <c r="CV96" i="1"/>
  <c r="CV97" i="1"/>
  <c r="CV98" i="1"/>
  <c r="CV99" i="1"/>
  <c r="CV100" i="1"/>
  <c r="CV103" i="1"/>
  <c r="CV104" i="1"/>
  <c r="CV105" i="1"/>
  <c r="CV106" i="1"/>
  <c r="CV108" i="1"/>
  <c r="Z109" i="1"/>
  <c r="Z110" i="1"/>
  <c r="CW88" i="1"/>
  <c r="CW102" i="1"/>
  <c r="CW107" i="1"/>
  <c r="CW59" i="1"/>
  <c r="CW26" i="1"/>
  <c r="CW7" i="1"/>
  <c r="CW8" i="1"/>
  <c r="CW9" i="1"/>
  <c r="CW10" i="1"/>
  <c r="CW11" i="1"/>
  <c r="CW12" i="1"/>
  <c r="CW13" i="1"/>
  <c r="CW14" i="1"/>
  <c r="CW15" i="1"/>
  <c r="CW16" i="1"/>
  <c r="CW17" i="1"/>
  <c r="CW18" i="1"/>
  <c r="CW19" i="1"/>
  <c r="CW20" i="1"/>
  <c r="CW21" i="1"/>
  <c r="CW22" i="1"/>
  <c r="CW23" i="1"/>
  <c r="CW24" i="1"/>
  <c r="CW25"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60" i="1"/>
  <c r="CW61" i="1"/>
  <c r="CW62" i="1"/>
  <c r="CW63" i="1"/>
  <c r="CW64" i="1"/>
  <c r="CW65" i="1"/>
  <c r="CW66" i="1"/>
  <c r="CW67" i="1"/>
  <c r="CW68" i="1"/>
  <c r="CW69" i="1"/>
  <c r="CW70" i="1"/>
  <c r="CW71" i="1"/>
  <c r="CW72" i="1"/>
  <c r="CW73" i="1"/>
  <c r="CW84" i="1"/>
  <c r="CW85" i="1"/>
  <c r="CW86" i="1"/>
  <c r="CW87" i="1"/>
  <c r="CW89" i="1"/>
  <c r="CW90" i="1"/>
  <c r="CW91" i="1"/>
  <c r="CW92" i="1"/>
  <c r="CW93" i="1"/>
  <c r="CW94" i="1"/>
  <c r="CW95" i="1"/>
  <c r="CW96" i="1"/>
  <c r="CW97" i="1"/>
  <c r="CW98" i="1"/>
  <c r="CW99" i="1"/>
  <c r="CW100" i="1"/>
  <c r="CW103" i="1"/>
  <c r="CW104" i="1"/>
  <c r="CW105" i="1"/>
  <c r="CW106" i="1"/>
  <c r="CW108" i="1"/>
  <c r="AA109" i="1"/>
  <c r="AA110" i="1"/>
  <c r="CX88" i="1"/>
  <c r="CX102" i="1"/>
  <c r="CX107" i="1"/>
  <c r="CX59" i="1"/>
  <c r="CX26" i="1"/>
  <c r="CX7" i="1"/>
  <c r="CX8" i="1"/>
  <c r="CX9" i="1"/>
  <c r="CX10" i="1"/>
  <c r="CX11" i="1"/>
  <c r="CX12" i="1"/>
  <c r="CX13" i="1"/>
  <c r="CX14" i="1"/>
  <c r="CX15" i="1"/>
  <c r="CX16" i="1"/>
  <c r="CX17" i="1"/>
  <c r="CX18" i="1"/>
  <c r="CX19" i="1"/>
  <c r="CX20" i="1"/>
  <c r="CX21" i="1"/>
  <c r="CX22" i="1"/>
  <c r="CX23" i="1"/>
  <c r="CX24" i="1"/>
  <c r="CX25"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60" i="1"/>
  <c r="CX61" i="1"/>
  <c r="CX62" i="1"/>
  <c r="CX63" i="1"/>
  <c r="CX64" i="1"/>
  <c r="CX65" i="1"/>
  <c r="CX66" i="1"/>
  <c r="CX67" i="1"/>
  <c r="CX68" i="1"/>
  <c r="CX69" i="1"/>
  <c r="CX70" i="1"/>
  <c r="CX71" i="1"/>
  <c r="CX72" i="1"/>
  <c r="CX73" i="1"/>
  <c r="CX84" i="1"/>
  <c r="CX85" i="1"/>
  <c r="CX86" i="1"/>
  <c r="CX87" i="1"/>
  <c r="CX89" i="1"/>
  <c r="CX90" i="1"/>
  <c r="CX91" i="1"/>
  <c r="CX92" i="1"/>
  <c r="CX93" i="1"/>
  <c r="CX94" i="1"/>
  <c r="CX95" i="1"/>
  <c r="CX96" i="1"/>
  <c r="CX97" i="1"/>
  <c r="CX98" i="1"/>
  <c r="CX99" i="1"/>
  <c r="CX100" i="1"/>
  <c r="CX103" i="1"/>
  <c r="CX104" i="1"/>
  <c r="CX105" i="1"/>
  <c r="CX106" i="1"/>
  <c r="CX108" i="1"/>
  <c r="AB109" i="1"/>
  <c r="AB110" i="1"/>
  <c r="CY88" i="1"/>
  <c r="CY102" i="1"/>
  <c r="CY107" i="1"/>
  <c r="CY59" i="1"/>
  <c r="CY26" i="1"/>
  <c r="CY7" i="1"/>
  <c r="CY8" i="1"/>
  <c r="CY9" i="1"/>
  <c r="CY10" i="1"/>
  <c r="CY11" i="1"/>
  <c r="CY12" i="1"/>
  <c r="CY13" i="1"/>
  <c r="CY14" i="1"/>
  <c r="CY15" i="1"/>
  <c r="CY16" i="1"/>
  <c r="CY17" i="1"/>
  <c r="CY18" i="1"/>
  <c r="CY19" i="1"/>
  <c r="CY20" i="1"/>
  <c r="CY21" i="1"/>
  <c r="CY22" i="1"/>
  <c r="CY23" i="1"/>
  <c r="CY24" i="1"/>
  <c r="CY25"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54" i="1"/>
  <c r="CY55" i="1"/>
  <c r="CY56" i="1"/>
  <c r="CY57" i="1"/>
  <c r="CY58" i="1"/>
  <c r="CY60" i="1"/>
  <c r="CY61" i="1"/>
  <c r="CY62" i="1"/>
  <c r="CY63" i="1"/>
  <c r="CY64" i="1"/>
  <c r="CY65" i="1"/>
  <c r="CY66" i="1"/>
  <c r="CY67" i="1"/>
  <c r="CY68" i="1"/>
  <c r="CY69" i="1"/>
  <c r="CY70" i="1"/>
  <c r="CY71" i="1"/>
  <c r="CY72" i="1"/>
  <c r="CY73" i="1"/>
  <c r="CY84" i="1"/>
  <c r="CY85" i="1"/>
  <c r="CY86" i="1"/>
  <c r="CY87" i="1"/>
  <c r="CY89" i="1"/>
  <c r="CY90" i="1"/>
  <c r="CY91" i="1"/>
  <c r="CY92" i="1"/>
  <c r="CY93" i="1"/>
  <c r="CY94" i="1"/>
  <c r="CY95" i="1"/>
  <c r="CY96" i="1"/>
  <c r="CY97" i="1"/>
  <c r="CY98" i="1"/>
  <c r="CY99" i="1"/>
  <c r="CY100" i="1"/>
  <c r="CY103" i="1"/>
  <c r="CY104" i="1"/>
  <c r="CY105" i="1"/>
  <c r="CY106" i="1"/>
  <c r="CY108" i="1"/>
  <c r="AC109" i="1"/>
  <c r="AC110" i="1"/>
  <c r="CZ88" i="1"/>
  <c r="CZ102" i="1"/>
  <c r="CZ107" i="1"/>
  <c r="CZ59" i="1"/>
  <c r="CZ26" i="1"/>
  <c r="CZ7" i="1"/>
  <c r="CZ8" i="1"/>
  <c r="CZ9" i="1"/>
  <c r="CZ10" i="1"/>
  <c r="CZ11" i="1"/>
  <c r="CZ12" i="1"/>
  <c r="CZ13" i="1"/>
  <c r="CZ14" i="1"/>
  <c r="CZ15" i="1"/>
  <c r="CZ16" i="1"/>
  <c r="CZ17" i="1"/>
  <c r="CZ18" i="1"/>
  <c r="CZ19" i="1"/>
  <c r="CZ20" i="1"/>
  <c r="CZ21" i="1"/>
  <c r="CZ22" i="1"/>
  <c r="CZ23" i="1"/>
  <c r="CZ24" i="1"/>
  <c r="CZ25"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Z56" i="1"/>
  <c r="CZ57" i="1"/>
  <c r="CZ58" i="1"/>
  <c r="CZ60" i="1"/>
  <c r="CZ61" i="1"/>
  <c r="CZ62" i="1"/>
  <c r="CZ63" i="1"/>
  <c r="CZ64" i="1"/>
  <c r="CZ65" i="1"/>
  <c r="CZ66" i="1"/>
  <c r="CZ67" i="1"/>
  <c r="CZ68" i="1"/>
  <c r="CZ69" i="1"/>
  <c r="CZ70" i="1"/>
  <c r="CZ71" i="1"/>
  <c r="CZ72" i="1"/>
  <c r="CZ73" i="1"/>
  <c r="CZ84" i="1"/>
  <c r="CZ85" i="1"/>
  <c r="CZ86" i="1"/>
  <c r="CZ87" i="1"/>
  <c r="CZ89" i="1"/>
  <c r="CZ90" i="1"/>
  <c r="CZ91" i="1"/>
  <c r="CZ92" i="1"/>
  <c r="CZ93" i="1"/>
  <c r="CZ94" i="1"/>
  <c r="CZ95" i="1"/>
  <c r="CZ96" i="1"/>
  <c r="CZ97" i="1"/>
  <c r="CZ98" i="1"/>
  <c r="CZ99" i="1"/>
  <c r="CZ100" i="1"/>
  <c r="CZ103" i="1"/>
  <c r="CZ104" i="1"/>
  <c r="CZ105" i="1"/>
  <c r="CZ106" i="1"/>
  <c r="CZ108" i="1"/>
  <c r="AD109" i="1"/>
  <c r="AD110" i="1"/>
  <c r="DA88" i="1"/>
  <c r="DA102" i="1"/>
  <c r="DA107" i="1"/>
  <c r="DA59" i="1"/>
  <c r="DA26" i="1"/>
  <c r="DA7" i="1"/>
  <c r="DA8" i="1"/>
  <c r="DA9" i="1"/>
  <c r="DA10" i="1"/>
  <c r="DA11" i="1"/>
  <c r="DA12" i="1"/>
  <c r="DA13" i="1"/>
  <c r="DA14" i="1"/>
  <c r="DA15" i="1"/>
  <c r="DA16" i="1"/>
  <c r="DA17" i="1"/>
  <c r="DA18" i="1"/>
  <c r="DA19" i="1"/>
  <c r="DA20" i="1"/>
  <c r="DA21" i="1"/>
  <c r="DA22" i="1"/>
  <c r="DA23" i="1"/>
  <c r="DA24" i="1"/>
  <c r="DA25"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60" i="1"/>
  <c r="DA61" i="1"/>
  <c r="DA62" i="1"/>
  <c r="DA63" i="1"/>
  <c r="DA64" i="1"/>
  <c r="DA65" i="1"/>
  <c r="DA66" i="1"/>
  <c r="DA67" i="1"/>
  <c r="DA68" i="1"/>
  <c r="DA69" i="1"/>
  <c r="DA70" i="1"/>
  <c r="DA71" i="1"/>
  <c r="DA72" i="1"/>
  <c r="DA73" i="1"/>
  <c r="DA84" i="1"/>
  <c r="DA85" i="1"/>
  <c r="DA86" i="1"/>
  <c r="DA87" i="1"/>
  <c r="DA89" i="1"/>
  <c r="DA90" i="1"/>
  <c r="DA91" i="1"/>
  <c r="DA92" i="1"/>
  <c r="DA93" i="1"/>
  <c r="DA94" i="1"/>
  <c r="DA95" i="1"/>
  <c r="DA96" i="1"/>
  <c r="DA97" i="1"/>
  <c r="DA98" i="1"/>
  <c r="DA99" i="1"/>
  <c r="DA100" i="1"/>
  <c r="DA103" i="1"/>
  <c r="DA104" i="1"/>
  <c r="DA105" i="1"/>
  <c r="DA106" i="1"/>
  <c r="DA108" i="1"/>
  <c r="AE109" i="1"/>
  <c r="AE110" i="1"/>
  <c r="DB88" i="1"/>
  <c r="DB102" i="1"/>
  <c r="DB107" i="1"/>
  <c r="DB59" i="1"/>
  <c r="DB26" i="1"/>
  <c r="DB7" i="1"/>
  <c r="DB8" i="1"/>
  <c r="DB9" i="1"/>
  <c r="DB10" i="1"/>
  <c r="DB11" i="1"/>
  <c r="DB12" i="1"/>
  <c r="DB13" i="1"/>
  <c r="DB14" i="1"/>
  <c r="DB15" i="1"/>
  <c r="DB16" i="1"/>
  <c r="DB17" i="1"/>
  <c r="DB18" i="1"/>
  <c r="DB19" i="1"/>
  <c r="DB20" i="1"/>
  <c r="DB21" i="1"/>
  <c r="DB22" i="1"/>
  <c r="DB23" i="1"/>
  <c r="DB24" i="1"/>
  <c r="DB25"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60" i="1"/>
  <c r="DB61" i="1"/>
  <c r="DB62" i="1"/>
  <c r="DB63" i="1"/>
  <c r="DB64" i="1"/>
  <c r="DB65" i="1"/>
  <c r="DB66" i="1"/>
  <c r="DB67" i="1"/>
  <c r="DB68" i="1"/>
  <c r="DB69" i="1"/>
  <c r="DB70" i="1"/>
  <c r="DB71" i="1"/>
  <c r="DB72" i="1"/>
  <c r="DB73" i="1"/>
  <c r="DB84" i="1"/>
  <c r="DB85" i="1"/>
  <c r="DB86" i="1"/>
  <c r="DB87" i="1"/>
  <c r="DB89" i="1"/>
  <c r="DB90" i="1"/>
  <c r="DB91" i="1"/>
  <c r="DB92" i="1"/>
  <c r="DB93" i="1"/>
  <c r="DB94" i="1"/>
  <c r="DB95" i="1"/>
  <c r="DB96" i="1"/>
  <c r="DB97" i="1"/>
  <c r="DB98" i="1"/>
  <c r="DB99" i="1"/>
  <c r="DB100" i="1"/>
  <c r="DB103" i="1"/>
  <c r="DB104" i="1"/>
  <c r="DB105" i="1"/>
  <c r="DB106" i="1"/>
  <c r="DB108" i="1"/>
  <c r="AF109" i="1"/>
  <c r="AF110" i="1"/>
  <c r="DC88" i="1"/>
  <c r="DC102" i="1"/>
  <c r="DC107" i="1"/>
  <c r="DC59" i="1"/>
  <c r="DC26" i="1"/>
  <c r="DC7" i="1"/>
  <c r="DC8" i="1"/>
  <c r="DC9" i="1"/>
  <c r="DC10" i="1"/>
  <c r="DC11" i="1"/>
  <c r="DC12" i="1"/>
  <c r="DC13" i="1"/>
  <c r="DC14" i="1"/>
  <c r="DC15" i="1"/>
  <c r="DC16" i="1"/>
  <c r="DC17" i="1"/>
  <c r="DC18" i="1"/>
  <c r="DC19" i="1"/>
  <c r="DC20" i="1"/>
  <c r="DC21" i="1"/>
  <c r="DC22" i="1"/>
  <c r="DC23" i="1"/>
  <c r="DC24" i="1"/>
  <c r="DC25"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60" i="1"/>
  <c r="DC61" i="1"/>
  <c r="DC62" i="1"/>
  <c r="DC63" i="1"/>
  <c r="DC64" i="1"/>
  <c r="DC65" i="1"/>
  <c r="DC66" i="1"/>
  <c r="DC67" i="1"/>
  <c r="DC68" i="1"/>
  <c r="DC69" i="1"/>
  <c r="DC70" i="1"/>
  <c r="DC71" i="1"/>
  <c r="DC72" i="1"/>
  <c r="DC73" i="1"/>
  <c r="DC84" i="1"/>
  <c r="DC85" i="1"/>
  <c r="DC86" i="1"/>
  <c r="DC87" i="1"/>
  <c r="DC89" i="1"/>
  <c r="DC90" i="1"/>
  <c r="DC91" i="1"/>
  <c r="DC92" i="1"/>
  <c r="DC93" i="1"/>
  <c r="DC94" i="1"/>
  <c r="DC95" i="1"/>
  <c r="DC96" i="1"/>
  <c r="DC97" i="1"/>
  <c r="DC98" i="1"/>
  <c r="DC99" i="1"/>
  <c r="DC100" i="1"/>
  <c r="DC103" i="1"/>
  <c r="DC104" i="1"/>
  <c r="DC105" i="1"/>
  <c r="DC106" i="1"/>
  <c r="DC108" i="1"/>
  <c r="AG109" i="1"/>
  <c r="AG110" i="1"/>
  <c r="DD88" i="1"/>
  <c r="DD102" i="1"/>
  <c r="DD107" i="1"/>
  <c r="DD59" i="1"/>
  <c r="DD26" i="1"/>
  <c r="DD7" i="1"/>
  <c r="DD8" i="1"/>
  <c r="DD9" i="1"/>
  <c r="DD10" i="1"/>
  <c r="DD11" i="1"/>
  <c r="DD12" i="1"/>
  <c r="DD13" i="1"/>
  <c r="DD14" i="1"/>
  <c r="DD15" i="1"/>
  <c r="DD16" i="1"/>
  <c r="DD17" i="1"/>
  <c r="DD18" i="1"/>
  <c r="DD19" i="1"/>
  <c r="DD20" i="1"/>
  <c r="DD21" i="1"/>
  <c r="DD22" i="1"/>
  <c r="DD23" i="1"/>
  <c r="DD24" i="1"/>
  <c r="DD25"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60" i="1"/>
  <c r="DD61" i="1"/>
  <c r="DD62" i="1"/>
  <c r="DD63" i="1"/>
  <c r="DD64" i="1"/>
  <c r="DD65" i="1"/>
  <c r="DD66" i="1"/>
  <c r="DD67" i="1"/>
  <c r="DD68" i="1"/>
  <c r="DD69" i="1"/>
  <c r="DD70" i="1"/>
  <c r="DD71" i="1"/>
  <c r="DD72" i="1"/>
  <c r="DD73" i="1"/>
  <c r="DD84" i="1"/>
  <c r="DD85" i="1"/>
  <c r="DD86" i="1"/>
  <c r="DD87" i="1"/>
  <c r="DD89" i="1"/>
  <c r="DD90" i="1"/>
  <c r="DD91" i="1"/>
  <c r="DD92" i="1"/>
  <c r="DD93" i="1"/>
  <c r="DD94" i="1"/>
  <c r="DD95" i="1"/>
  <c r="DD96" i="1"/>
  <c r="DD97" i="1"/>
  <c r="DD98" i="1"/>
  <c r="DD99" i="1"/>
  <c r="DD100" i="1"/>
  <c r="DD103" i="1"/>
  <c r="DD104" i="1"/>
  <c r="DD105" i="1"/>
  <c r="DD106" i="1"/>
  <c r="DD108" i="1"/>
  <c r="AH109" i="1"/>
  <c r="AH110" i="1"/>
  <c r="DE88" i="1"/>
  <c r="DE102" i="1"/>
  <c r="DE107" i="1"/>
  <c r="DE59" i="1"/>
  <c r="DE26" i="1"/>
  <c r="DE7" i="1"/>
  <c r="DE8" i="1"/>
  <c r="DE9" i="1"/>
  <c r="DE10" i="1"/>
  <c r="DE11" i="1"/>
  <c r="DE12" i="1"/>
  <c r="DE13" i="1"/>
  <c r="DE14" i="1"/>
  <c r="DE15" i="1"/>
  <c r="DE16" i="1"/>
  <c r="DE17" i="1"/>
  <c r="DE18" i="1"/>
  <c r="DE19" i="1"/>
  <c r="DE20" i="1"/>
  <c r="DE21" i="1"/>
  <c r="DE22" i="1"/>
  <c r="DE23" i="1"/>
  <c r="DE24" i="1"/>
  <c r="DE25" i="1"/>
  <c r="DE27" i="1"/>
  <c r="DE28" i="1"/>
  <c r="DE29" i="1"/>
  <c r="DE30" i="1"/>
  <c r="DE31" i="1"/>
  <c r="DE32" i="1"/>
  <c r="DE33" i="1"/>
  <c r="DE34" i="1"/>
  <c r="DE35" i="1"/>
  <c r="DE36" i="1"/>
  <c r="DE37" i="1"/>
  <c r="DE38" i="1"/>
  <c r="DE39" i="1"/>
  <c r="DE40" i="1"/>
  <c r="DE41" i="1"/>
  <c r="DE42" i="1"/>
  <c r="DE43" i="1"/>
  <c r="DE44" i="1"/>
  <c r="DE45" i="1"/>
  <c r="DE46" i="1"/>
  <c r="DE47" i="1"/>
  <c r="DE48" i="1"/>
  <c r="DE49" i="1"/>
  <c r="DE50" i="1"/>
  <c r="DE51" i="1"/>
  <c r="DE52" i="1"/>
  <c r="DE53" i="1"/>
  <c r="DE54" i="1"/>
  <c r="DE55" i="1"/>
  <c r="DE56" i="1"/>
  <c r="DE57" i="1"/>
  <c r="DE58" i="1"/>
  <c r="DE60" i="1"/>
  <c r="DE61" i="1"/>
  <c r="DE62" i="1"/>
  <c r="DE63" i="1"/>
  <c r="DE64" i="1"/>
  <c r="DE65" i="1"/>
  <c r="DE66" i="1"/>
  <c r="DE67" i="1"/>
  <c r="DE68" i="1"/>
  <c r="DE69" i="1"/>
  <c r="DE70" i="1"/>
  <c r="DE71" i="1"/>
  <c r="DE72" i="1"/>
  <c r="DE73" i="1"/>
  <c r="DE84" i="1"/>
  <c r="DE85" i="1"/>
  <c r="DE86" i="1"/>
  <c r="DE87" i="1"/>
  <c r="DE89" i="1"/>
  <c r="DE90" i="1"/>
  <c r="DE91" i="1"/>
  <c r="DE92" i="1"/>
  <c r="DE93" i="1"/>
  <c r="DE94" i="1"/>
  <c r="DE95" i="1"/>
  <c r="DE96" i="1"/>
  <c r="DE97" i="1"/>
  <c r="DE98" i="1"/>
  <c r="DE99" i="1"/>
  <c r="DE100" i="1"/>
  <c r="DE103" i="1"/>
  <c r="DE104" i="1"/>
  <c r="DE105" i="1"/>
  <c r="DE106" i="1"/>
  <c r="DE108" i="1"/>
  <c r="AI109" i="1"/>
  <c r="AI110" i="1"/>
  <c r="DF88" i="1"/>
  <c r="DF102" i="1"/>
  <c r="DF107" i="1"/>
  <c r="DF59" i="1"/>
  <c r="DF26" i="1"/>
  <c r="DF7" i="1"/>
  <c r="DF8" i="1"/>
  <c r="DF9" i="1"/>
  <c r="DF10" i="1"/>
  <c r="DF11" i="1"/>
  <c r="DF12" i="1"/>
  <c r="DF13" i="1"/>
  <c r="DF14" i="1"/>
  <c r="DF15" i="1"/>
  <c r="DF16" i="1"/>
  <c r="DF17" i="1"/>
  <c r="DF18" i="1"/>
  <c r="DF19" i="1"/>
  <c r="DF20" i="1"/>
  <c r="DF21" i="1"/>
  <c r="DF22" i="1"/>
  <c r="DF23" i="1"/>
  <c r="DF24" i="1"/>
  <c r="DF25"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60" i="1"/>
  <c r="DF61" i="1"/>
  <c r="DF62" i="1"/>
  <c r="DF63" i="1"/>
  <c r="DF64" i="1"/>
  <c r="DF65" i="1"/>
  <c r="DF66" i="1"/>
  <c r="DF67" i="1"/>
  <c r="DF68" i="1"/>
  <c r="DF69" i="1"/>
  <c r="DF70" i="1"/>
  <c r="DF71" i="1"/>
  <c r="DF72" i="1"/>
  <c r="DF73" i="1"/>
  <c r="DF84" i="1"/>
  <c r="DF85" i="1"/>
  <c r="DF86" i="1"/>
  <c r="DF87" i="1"/>
  <c r="DF89" i="1"/>
  <c r="DF90" i="1"/>
  <c r="DF91" i="1"/>
  <c r="DF92" i="1"/>
  <c r="DF93" i="1"/>
  <c r="DF94" i="1"/>
  <c r="DF95" i="1"/>
  <c r="DF96" i="1"/>
  <c r="DF97" i="1"/>
  <c r="DF98" i="1"/>
  <c r="DF99" i="1"/>
  <c r="DF100" i="1"/>
  <c r="DF103" i="1"/>
  <c r="DF104" i="1"/>
  <c r="DF105" i="1"/>
  <c r="DF106" i="1"/>
  <c r="DF108" i="1"/>
  <c r="AJ109" i="1"/>
  <c r="AJ110" i="1"/>
  <c r="DG88" i="1"/>
  <c r="DG102" i="1"/>
  <c r="DG107" i="1"/>
  <c r="DG59" i="1"/>
  <c r="DG26" i="1"/>
  <c r="DG7" i="1"/>
  <c r="DG8" i="1"/>
  <c r="DG9" i="1"/>
  <c r="DG10" i="1"/>
  <c r="DG11" i="1"/>
  <c r="DG12" i="1"/>
  <c r="DG13" i="1"/>
  <c r="DG14" i="1"/>
  <c r="DG15" i="1"/>
  <c r="DG16" i="1"/>
  <c r="DG17" i="1"/>
  <c r="DG18" i="1"/>
  <c r="DG19" i="1"/>
  <c r="DG20" i="1"/>
  <c r="DG21" i="1"/>
  <c r="DG22" i="1"/>
  <c r="DG23" i="1"/>
  <c r="DG24" i="1"/>
  <c r="DG25"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60" i="1"/>
  <c r="DG61" i="1"/>
  <c r="DG62" i="1"/>
  <c r="DG63" i="1"/>
  <c r="DG64" i="1"/>
  <c r="DG65" i="1"/>
  <c r="DG66" i="1"/>
  <c r="DG67" i="1"/>
  <c r="DG68" i="1"/>
  <c r="DG69" i="1"/>
  <c r="DG70" i="1"/>
  <c r="DG71" i="1"/>
  <c r="DG72" i="1"/>
  <c r="DG73" i="1"/>
  <c r="DG84" i="1"/>
  <c r="DG85" i="1"/>
  <c r="DG86" i="1"/>
  <c r="DG87" i="1"/>
  <c r="DG89" i="1"/>
  <c r="DG90" i="1"/>
  <c r="DG91" i="1"/>
  <c r="DG92" i="1"/>
  <c r="DG93" i="1"/>
  <c r="DG94" i="1"/>
  <c r="DG95" i="1"/>
  <c r="DG96" i="1"/>
  <c r="DG97" i="1"/>
  <c r="DG98" i="1"/>
  <c r="DG99" i="1"/>
  <c r="DG100" i="1"/>
  <c r="DG103" i="1"/>
  <c r="DG104" i="1"/>
  <c r="DG105" i="1"/>
  <c r="DG106" i="1"/>
  <c r="DG108" i="1"/>
  <c r="AK109" i="1"/>
  <c r="AK110" i="1"/>
  <c r="DH88" i="1"/>
  <c r="DH102" i="1"/>
  <c r="DH107" i="1"/>
  <c r="DH59" i="1"/>
  <c r="DH26" i="1"/>
  <c r="DH7" i="1"/>
  <c r="DH8" i="1"/>
  <c r="DH9" i="1"/>
  <c r="DH10" i="1"/>
  <c r="DH11" i="1"/>
  <c r="DH12" i="1"/>
  <c r="DH13" i="1"/>
  <c r="DH14" i="1"/>
  <c r="DH15" i="1"/>
  <c r="DH16" i="1"/>
  <c r="DH17" i="1"/>
  <c r="DH18" i="1"/>
  <c r="DH19" i="1"/>
  <c r="DH20" i="1"/>
  <c r="DH21" i="1"/>
  <c r="DH22" i="1"/>
  <c r="DH23" i="1"/>
  <c r="DH24" i="1"/>
  <c r="DH25"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60" i="1"/>
  <c r="DH61" i="1"/>
  <c r="DH62" i="1"/>
  <c r="DH63" i="1"/>
  <c r="DH64" i="1"/>
  <c r="DH65" i="1"/>
  <c r="DH66" i="1"/>
  <c r="DH67" i="1"/>
  <c r="DH68" i="1"/>
  <c r="DH69" i="1"/>
  <c r="DH70" i="1"/>
  <c r="DH71" i="1"/>
  <c r="DH72" i="1"/>
  <c r="DH73" i="1"/>
  <c r="DH84" i="1"/>
  <c r="DH85" i="1"/>
  <c r="DH86" i="1"/>
  <c r="DH87" i="1"/>
  <c r="DH89" i="1"/>
  <c r="DH90" i="1"/>
  <c r="DH91" i="1"/>
  <c r="DH92" i="1"/>
  <c r="DH93" i="1"/>
  <c r="DH94" i="1"/>
  <c r="DH95" i="1"/>
  <c r="DH96" i="1"/>
  <c r="DH97" i="1"/>
  <c r="DH98" i="1"/>
  <c r="DH99" i="1"/>
  <c r="DH100" i="1"/>
  <c r="DH103" i="1"/>
  <c r="DH104" i="1"/>
  <c r="DH105" i="1"/>
  <c r="DH106" i="1"/>
  <c r="DH108" i="1"/>
  <c r="AL109" i="1"/>
  <c r="AL110" i="1"/>
  <c r="DI88" i="1"/>
  <c r="DI102" i="1"/>
  <c r="DI107" i="1"/>
  <c r="DI59" i="1"/>
  <c r="DI26" i="1"/>
  <c r="DI7" i="1"/>
  <c r="DI8" i="1"/>
  <c r="DI9" i="1"/>
  <c r="DI10" i="1"/>
  <c r="DI11" i="1"/>
  <c r="DI12" i="1"/>
  <c r="DI13" i="1"/>
  <c r="DI14" i="1"/>
  <c r="DI15" i="1"/>
  <c r="DI16" i="1"/>
  <c r="DI17" i="1"/>
  <c r="DI18" i="1"/>
  <c r="DI19" i="1"/>
  <c r="DI20" i="1"/>
  <c r="DI21" i="1"/>
  <c r="DI22" i="1"/>
  <c r="DI23" i="1"/>
  <c r="DI24" i="1"/>
  <c r="DI25"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60" i="1"/>
  <c r="DI61" i="1"/>
  <c r="DI62" i="1"/>
  <c r="DI63" i="1"/>
  <c r="DI64" i="1"/>
  <c r="DI65" i="1"/>
  <c r="DI66" i="1"/>
  <c r="DI67" i="1"/>
  <c r="DI68" i="1"/>
  <c r="DI69" i="1"/>
  <c r="DI70" i="1"/>
  <c r="DI71" i="1"/>
  <c r="DI72" i="1"/>
  <c r="DI73" i="1"/>
  <c r="DI84" i="1"/>
  <c r="DI85" i="1"/>
  <c r="DI86" i="1"/>
  <c r="DI87" i="1"/>
  <c r="DI89" i="1"/>
  <c r="DI90" i="1"/>
  <c r="DI91" i="1"/>
  <c r="DI92" i="1"/>
  <c r="DI93" i="1"/>
  <c r="DI94" i="1"/>
  <c r="DI95" i="1"/>
  <c r="DI96" i="1"/>
  <c r="DI97" i="1"/>
  <c r="DI98" i="1"/>
  <c r="DI99" i="1"/>
  <c r="DI100" i="1"/>
  <c r="DI103" i="1"/>
  <c r="DI104" i="1"/>
  <c r="DI105" i="1"/>
  <c r="DI106" i="1"/>
  <c r="DI108" i="1"/>
  <c r="AM109" i="1"/>
  <c r="AM110" i="1"/>
  <c r="DJ88" i="1"/>
  <c r="DJ102" i="1"/>
  <c r="DJ107" i="1"/>
  <c r="DJ59" i="1"/>
  <c r="DJ26" i="1"/>
  <c r="DJ7" i="1"/>
  <c r="DJ8" i="1"/>
  <c r="DJ9" i="1"/>
  <c r="DJ10" i="1"/>
  <c r="DJ11" i="1"/>
  <c r="DJ12" i="1"/>
  <c r="DJ13" i="1"/>
  <c r="DJ14" i="1"/>
  <c r="DJ15" i="1"/>
  <c r="DJ16" i="1"/>
  <c r="DJ17" i="1"/>
  <c r="DJ18" i="1"/>
  <c r="DJ19" i="1"/>
  <c r="DJ20" i="1"/>
  <c r="DJ21" i="1"/>
  <c r="DJ22" i="1"/>
  <c r="DJ23" i="1"/>
  <c r="DJ24" i="1"/>
  <c r="DJ25"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60" i="1"/>
  <c r="DJ61" i="1"/>
  <c r="DJ62" i="1"/>
  <c r="DJ63" i="1"/>
  <c r="DJ64" i="1"/>
  <c r="DJ65" i="1"/>
  <c r="DJ66" i="1"/>
  <c r="DJ67" i="1"/>
  <c r="DJ68" i="1"/>
  <c r="DJ69" i="1"/>
  <c r="DJ70" i="1"/>
  <c r="DJ71" i="1"/>
  <c r="DJ72" i="1"/>
  <c r="DJ73" i="1"/>
  <c r="DJ84" i="1"/>
  <c r="DJ85" i="1"/>
  <c r="DJ86" i="1"/>
  <c r="DJ87" i="1"/>
  <c r="DJ89" i="1"/>
  <c r="DJ90" i="1"/>
  <c r="DJ91" i="1"/>
  <c r="DJ92" i="1"/>
  <c r="DJ93" i="1"/>
  <c r="DJ94" i="1"/>
  <c r="DJ95" i="1"/>
  <c r="DJ96" i="1"/>
  <c r="DJ97" i="1"/>
  <c r="DJ98" i="1"/>
  <c r="DJ99" i="1"/>
  <c r="DJ100" i="1"/>
  <c r="DJ103" i="1"/>
  <c r="DJ104" i="1"/>
  <c r="DJ105" i="1"/>
  <c r="DJ106" i="1"/>
  <c r="DJ108" i="1"/>
  <c r="AN109" i="1"/>
  <c r="AN110" i="1"/>
  <c r="DK88" i="1"/>
  <c r="DK102" i="1"/>
  <c r="DK107" i="1"/>
  <c r="DK59" i="1"/>
  <c r="DK26" i="1"/>
  <c r="DK7" i="1"/>
  <c r="DK8" i="1"/>
  <c r="DK9" i="1"/>
  <c r="DK10" i="1"/>
  <c r="DK11" i="1"/>
  <c r="DK12" i="1"/>
  <c r="DK13" i="1"/>
  <c r="DK14" i="1"/>
  <c r="DK15" i="1"/>
  <c r="DK16" i="1"/>
  <c r="DK17" i="1"/>
  <c r="DK18" i="1"/>
  <c r="DK19" i="1"/>
  <c r="DK20" i="1"/>
  <c r="DK21" i="1"/>
  <c r="DK22" i="1"/>
  <c r="DK23" i="1"/>
  <c r="DK24" i="1"/>
  <c r="DK25"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DK55" i="1"/>
  <c r="DK56" i="1"/>
  <c r="DK57" i="1"/>
  <c r="DK58" i="1"/>
  <c r="DK60" i="1"/>
  <c r="DK61" i="1"/>
  <c r="DK62" i="1"/>
  <c r="DK63" i="1"/>
  <c r="DK64" i="1"/>
  <c r="DK65" i="1"/>
  <c r="DK66" i="1"/>
  <c r="DK67" i="1"/>
  <c r="DK68" i="1"/>
  <c r="DK69" i="1"/>
  <c r="DK70" i="1"/>
  <c r="DK71" i="1"/>
  <c r="DK72" i="1"/>
  <c r="DK73" i="1"/>
  <c r="DK84" i="1"/>
  <c r="DK85" i="1"/>
  <c r="DK86" i="1"/>
  <c r="DK87" i="1"/>
  <c r="DK89" i="1"/>
  <c r="DK90" i="1"/>
  <c r="DK91" i="1"/>
  <c r="DK92" i="1"/>
  <c r="DK93" i="1"/>
  <c r="DK94" i="1"/>
  <c r="DK95" i="1"/>
  <c r="DK96" i="1"/>
  <c r="DK97" i="1"/>
  <c r="DK98" i="1"/>
  <c r="DK99" i="1"/>
  <c r="DK100" i="1"/>
  <c r="DK103" i="1"/>
  <c r="DK104" i="1"/>
  <c r="DK105" i="1"/>
  <c r="DK106" i="1"/>
  <c r="DK108" i="1"/>
  <c r="AO109" i="1"/>
  <c r="AO110" i="1"/>
  <c r="DL88" i="1"/>
  <c r="DL102" i="1"/>
  <c r="DL107" i="1"/>
  <c r="DL59" i="1"/>
  <c r="DL26" i="1"/>
  <c r="DL7" i="1"/>
  <c r="DL8" i="1"/>
  <c r="DL9" i="1"/>
  <c r="DL10" i="1"/>
  <c r="DL11" i="1"/>
  <c r="DL12" i="1"/>
  <c r="DL13" i="1"/>
  <c r="DL14" i="1"/>
  <c r="DL15" i="1"/>
  <c r="DL16" i="1"/>
  <c r="DL17" i="1"/>
  <c r="DL18" i="1"/>
  <c r="DL19" i="1"/>
  <c r="DL20" i="1"/>
  <c r="DL21" i="1"/>
  <c r="DL22" i="1"/>
  <c r="DL23" i="1"/>
  <c r="DL24" i="1"/>
  <c r="DL25"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60" i="1"/>
  <c r="DL61" i="1"/>
  <c r="DL62" i="1"/>
  <c r="DL63" i="1"/>
  <c r="DL64" i="1"/>
  <c r="DL65" i="1"/>
  <c r="DL66" i="1"/>
  <c r="DL67" i="1"/>
  <c r="DL68" i="1"/>
  <c r="DL69" i="1"/>
  <c r="DL70" i="1"/>
  <c r="DL71" i="1"/>
  <c r="DL72" i="1"/>
  <c r="DL73" i="1"/>
  <c r="DL84" i="1"/>
  <c r="DL85" i="1"/>
  <c r="DL86" i="1"/>
  <c r="DL87" i="1"/>
  <c r="DL89" i="1"/>
  <c r="DL90" i="1"/>
  <c r="DL91" i="1"/>
  <c r="DL92" i="1"/>
  <c r="DL93" i="1"/>
  <c r="DL94" i="1"/>
  <c r="DL95" i="1"/>
  <c r="DL96" i="1"/>
  <c r="DL97" i="1"/>
  <c r="DL98" i="1"/>
  <c r="DL99" i="1"/>
  <c r="DL100" i="1"/>
  <c r="DL103" i="1"/>
  <c r="DL104" i="1"/>
  <c r="DL105" i="1"/>
  <c r="DL106" i="1"/>
  <c r="DL108" i="1"/>
  <c r="AP109" i="1"/>
  <c r="AP110" i="1"/>
  <c r="DM88" i="1"/>
  <c r="DM102" i="1"/>
  <c r="DM107" i="1"/>
  <c r="DM59" i="1"/>
  <c r="DM26" i="1"/>
  <c r="DM7" i="1"/>
  <c r="DM8" i="1"/>
  <c r="DM9" i="1"/>
  <c r="DM10" i="1"/>
  <c r="DM11" i="1"/>
  <c r="DM12" i="1"/>
  <c r="DM13" i="1"/>
  <c r="DM14" i="1"/>
  <c r="DM15" i="1"/>
  <c r="DM16" i="1"/>
  <c r="DM17" i="1"/>
  <c r="DM18" i="1"/>
  <c r="DM19" i="1"/>
  <c r="DM20" i="1"/>
  <c r="DM21" i="1"/>
  <c r="DM22" i="1"/>
  <c r="DM23" i="1"/>
  <c r="DM24" i="1"/>
  <c r="DM25" i="1"/>
  <c r="DM27" i="1"/>
  <c r="DM28" i="1"/>
  <c r="DM29" i="1"/>
  <c r="DM30" i="1"/>
  <c r="DM31" i="1"/>
  <c r="DM32" i="1"/>
  <c r="DM33" i="1"/>
  <c r="DM34" i="1"/>
  <c r="DM35" i="1"/>
  <c r="DM36" i="1"/>
  <c r="DM37" i="1"/>
  <c r="DM38" i="1"/>
  <c r="DM39" i="1"/>
  <c r="DM40" i="1"/>
  <c r="DM41" i="1"/>
  <c r="DM42" i="1"/>
  <c r="DM43" i="1"/>
  <c r="DM44" i="1"/>
  <c r="DM45" i="1"/>
  <c r="DM46" i="1"/>
  <c r="DM47" i="1"/>
  <c r="DM48" i="1"/>
  <c r="DM49" i="1"/>
  <c r="DM50" i="1"/>
  <c r="DM51" i="1"/>
  <c r="DM52" i="1"/>
  <c r="DM53" i="1"/>
  <c r="DM54" i="1"/>
  <c r="DM55" i="1"/>
  <c r="DM56" i="1"/>
  <c r="DM57" i="1"/>
  <c r="DM58" i="1"/>
  <c r="DM60" i="1"/>
  <c r="DM61" i="1"/>
  <c r="DM62" i="1"/>
  <c r="DM63" i="1"/>
  <c r="DM64" i="1"/>
  <c r="DM65" i="1"/>
  <c r="DM66" i="1"/>
  <c r="DM67" i="1"/>
  <c r="DM68" i="1"/>
  <c r="DM69" i="1"/>
  <c r="DM70" i="1"/>
  <c r="DM71" i="1"/>
  <c r="DM72" i="1"/>
  <c r="DM73" i="1"/>
  <c r="DM84" i="1"/>
  <c r="DM85" i="1"/>
  <c r="DM86" i="1"/>
  <c r="DM87" i="1"/>
  <c r="DM89" i="1"/>
  <c r="DM90" i="1"/>
  <c r="DM91" i="1"/>
  <c r="DM92" i="1"/>
  <c r="DM93" i="1"/>
  <c r="DM94" i="1"/>
  <c r="DM95" i="1"/>
  <c r="DM96" i="1"/>
  <c r="DM97" i="1"/>
  <c r="DM98" i="1"/>
  <c r="DM99" i="1"/>
  <c r="DM100" i="1"/>
  <c r="DM103" i="1"/>
  <c r="DM104" i="1"/>
  <c r="DM105" i="1"/>
  <c r="DM106" i="1"/>
  <c r="DM108" i="1"/>
  <c r="AQ109" i="1"/>
  <c r="AQ110" i="1"/>
  <c r="DN88" i="1"/>
  <c r="DN102" i="1"/>
  <c r="DN107" i="1"/>
  <c r="DN59" i="1"/>
  <c r="DN26" i="1"/>
  <c r="DN7" i="1"/>
  <c r="DN8" i="1"/>
  <c r="DN9" i="1"/>
  <c r="DN10" i="1"/>
  <c r="DN11" i="1"/>
  <c r="DN12" i="1"/>
  <c r="DN13" i="1"/>
  <c r="DN14" i="1"/>
  <c r="DN15" i="1"/>
  <c r="DN16" i="1"/>
  <c r="DN17" i="1"/>
  <c r="DN18" i="1"/>
  <c r="DN19" i="1"/>
  <c r="DN20" i="1"/>
  <c r="DN21" i="1"/>
  <c r="DN22" i="1"/>
  <c r="DN23" i="1"/>
  <c r="DN24" i="1"/>
  <c r="DN25" i="1"/>
  <c r="DN27" i="1"/>
  <c r="DN28" i="1"/>
  <c r="DN29" i="1"/>
  <c r="DN30" i="1"/>
  <c r="DN31" i="1"/>
  <c r="DN32" i="1"/>
  <c r="DN33" i="1"/>
  <c r="DN34" i="1"/>
  <c r="DN35" i="1"/>
  <c r="DN36" i="1"/>
  <c r="DN37" i="1"/>
  <c r="DN38" i="1"/>
  <c r="DN39" i="1"/>
  <c r="DN40" i="1"/>
  <c r="DN41" i="1"/>
  <c r="DN42" i="1"/>
  <c r="DN43" i="1"/>
  <c r="DN44" i="1"/>
  <c r="DN45" i="1"/>
  <c r="DN46" i="1"/>
  <c r="DN47" i="1"/>
  <c r="DN48" i="1"/>
  <c r="DN49" i="1"/>
  <c r="DN50" i="1"/>
  <c r="DN51" i="1"/>
  <c r="DN52" i="1"/>
  <c r="DN53" i="1"/>
  <c r="DN54" i="1"/>
  <c r="DN55" i="1"/>
  <c r="DN56" i="1"/>
  <c r="DN57" i="1"/>
  <c r="DN58" i="1"/>
  <c r="DN60" i="1"/>
  <c r="DN61" i="1"/>
  <c r="DN62" i="1"/>
  <c r="DN63" i="1"/>
  <c r="DN64" i="1"/>
  <c r="DN65" i="1"/>
  <c r="DN66" i="1"/>
  <c r="DN67" i="1"/>
  <c r="DN68" i="1"/>
  <c r="DN69" i="1"/>
  <c r="DN70" i="1"/>
  <c r="DN71" i="1"/>
  <c r="DN72" i="1"/>
  <c r="DN73" i="1"/>
  <c r="DN84" i="1"/>
  <c r="DN85" i="1"/>
  <c r="DN86" i="1"/>
  <c r="DN87" i="1"/>
  <c r="DN89" i="1"/>
  <c r="DN90" i="1"/>
  <c r="DN91" i="1"/>
  <c r="DN92" i="1"/>
  <c r="DN93" i="1"/>
  <c r="DN94" i="1"/>
  <c r="DN95" i="1"/>
  <c r="DN96" i="1"/>
  <c r="DN97" i="1"/>
  <c r="DN98" i="1"/>
  <c r="DN99" i="1"/>
  <c r="DN100" i="1"/>
  <c r="DN103" i="1"/>
  <c r="DN104" i="1"/>
  <c r="DN105" i="1"/>
  <c r="DN106" i="1"/>
  <c r="DN108" i="1"/>
  <c r="AR109" i="1"/>
  <c r="AR110" i="1"/>
  <c r="DO88" i="1"/>
  <c r="DO102" i="1"/>
  <c r="DO107" i="1"/>
  <c r="DO59" i="1"/>
  <c r="DO26" i="1"/>
  <c r="DO7" i="1"/>
  <c r="DO8" i="1"/>
  <c r="DO9" i="1"/>
  <c r="DO10" i="1"/>
  <c r="DO11" i="1"/>
  <c r="DO12" i="1"/>
  <c r="DO13" i="1"/>
  <c r="DO14" i="1"/>
  <c r="DO15" i="1"/>
  <c r="DO16" i="1"/>
  <c r="DO17" i="1"/>
  <c r="DO18" i="1"/>
  <c r="DO19" i="1"/>
  <c r="DO20" i="1"/>
  <c r="DO21" i="1"/>
  <c r="DO22" i="1"/>
  <c r="DO23" i="1"/>
  <c r="DO24" i="1"/>
  <c r="DO25"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60" i="1"/>
  <c r="DO61" i="1"/>
  <c r="DO62" i="1"/>
  <c r="DO63" i="1"/>
  <c r="DO64" i="1"/>
  <c r="DO65" i="1"/>
  <c r="DO66" i="1"/>
  <c r="DO67" i="1"/>
  <c r="DO68" i="1"/>
  <c r="DO69" i="1"/>
  <c r="DO70" i="1"/>
  <c r="DO71" i="1"/>
  <c r="DO72" i="1"/>
  <c r="DO73" i="1"/>
  <c r="DO84" i="1"/>
  <c r="DO85" i="1"/>
  <c r="DO86" i="1"/>
  <c r="DO87" i="1"/>
  <c r="DO89" i="1"/>
  <c r="DO90" i="1"/>
  <c r="DO91" i="1"/>
  <c r="DO92" i="1"/>
  <c r="DO93" i="1"/>
  <c r="DO94" i="1"/>
  <c r="DO95" i="1"/>
  <c r="DO96" i="1"/>
  <c r="DO97" i="1"/>
  <c r="DO98" i="1"/>
  <c r="DO99" i="1"/>
  <c r="DO100" i="1"/>
  <c r="DO103" i="1"/>
  <c r="DO104" i="1"/>
  <c r="DO105" i="1"/>
  <c r="DO106" i="1"/>
  <c r="DO108" i="1"/>
  <c r="AS109" i="1"/>
  <c r="AS110" i="1"/>
  <c r="DP88" i="1"/>
  <c r="DP102" i="1"/>
  <c r="DP107" i="1"/>
  <c r="DP59" i="1"/>
  <c r="DP26" i="1"/>
  <c r="DP7" i="1"/>
  <c r="DP8" i="1"/>
  <c r="DP9" i="1"/>
  <c r="DP10" i="1"/>
  <c r="DP11" i="1"/>
  <c r="DP12" i="1"/>
  <c r="DP13" i="1"/>
  <c r="DP14" i="1"/>
  <c r="DP15" i="1"/>
  <c r="DP16" i="1"/>
  <c r="DP17" i="1"/>
  <c r="DP18" i="1"/>
  <c r="DP19" i="1"/>
  <c r="DP20" i="1"/>
  <c r="DP21" i="1"/>
  <c r="DP22" i="1"/>
  <c r="DP23" i="1"/>
  <c r="DP24" i="1"/>
  <c r="DP25"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60" i="1"/>
  <c r="DP61" i="1"/>
  <c r="DP62" i="1"/>
  <c r="DP63" i="1"/>
  <c r="DP64" i="1"/>
  <c r="DP65" i="1"/>
  <c r="DP66" i="1"/>
  <c r="DP67" i="1"/>
  <c r="DP68" i="1"/>
  <c r="DP69" i="1"/>
  <c r="DP70" i="1"/>
  <c r="DP71" i="1"/>
  <c r="DP72" i="1"/>
  <c r="DP73" i="1"/>
  <c r="DP84" i="1"/>
  <c r="DP85" i="1"/>
  <c r="DP86" i="1"/>
  <c r="DP87" i="1"/>
  <c r="DP89" i="1"/>
  <c r="DP90" i="1"/>
  <c r="DP91" i="1"/>
  <c r="DP92" i="1"/>
  <c r="DP93" i="1"/>
  <c r="DP94" i="1"/>
  <c r="DP95" i="1"/>
  <c r="DP96" i="1"/>
  <c r="DP97" i="1"/>
  <c r="DP98" i="1"/>
  <c r="DP99" i="1"/>
  <c r="DP100" i="1"/>
  <c r="DP103" i="1"/>
  <c r="DP104" i="1"/>
  <c r="DP105" i="1"/>
  <c r="DP106" i="1"/>
  <c r="DP108" i="1"/>
  <c r="AT109" i="1"/>
  <c r="AT110" i="1"/>
  <c r="DQ88" i="1"/>
  <c r="DQ102" i="1"/>
  <c r="DQ107" i="1"/>
  <c r="DQ59" i="1"/>
  <c r="DQ26" i="1"/>
  <c r="DQ7" i="1"/>
  <c r="DQ8" i="1"/>
  <c r="DQ9" i="1"/>
  <c r="DQ10" i="1"/>
  <c r="DQ11" i="1"/>
  <c r="DQ12" i="1"/>
  <c r="DQ13" i="1"/>
  <c r="DQ14" i="1"/>
  <c r="DQ15" i="1"/>
  <c r="DQ16" i="1"/>
  <c r="DQ17" i="1"/>
  <c r="DQ18" i="1"/>
  <c r="DQ19" i="1"/>
  <c r="DQ20" i="1"/>
  <c r="DQ21" i="1"/>
  <c r="DQ22" i="1"/>
  <c r="DQ23" i="1"/>
  <c r="DQ24" i="1"/>
  <c r="DQ25"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60" i="1"/>
  <c r="DQ61" i="1"/>
  <c r="DQ62" i="1"/>
  <c r="DQ63" i="1"/>
  <c r="DQ64" i="1"/>
  <c r="DQ65" i="1"/>
  <c r="DQ66" i="1"/>
  <c r="DQ67" i="1"/>
  <c r="DQ68" i="1"/>
  <c r="DQ69" i="1"/>
  <c r="DQ70" i="1"/>
  <c r="DQ71" i="1"/>
  <c r="DQ72" i="1"/>
  <c r="DQ73" i="1"/>
  <c r="DQ84" i="1"/>
  <c r="DQ85" i="1"/>
  <c r="DQ86" i="1"/>
  <c r="DQ87" i="1"/>
  <c r="DQ89" i="1"/>
  <c r="DQ90" i="1"/>
  <c r="DQ91" i="1"/>
  <c r="DQ92" i="1"/>
  <c r="DQ93" i="1"/>
  <c r="DQ94" i="1"/>
  <c r="DQ95" i="1"/>
  <c r="DQ96" i="1"/>
  <c r="DQ97" i="1"/>
  <c r="DQ98" i="1"/>
  <c r="DQ99" i="1"/>
  <c r="DQ100" i="1"/>
  <c r="DQ103" i="1"/>
  <c r="DQ104" i="1"/>
  <c r="DQ105" i="1"/>
  <c r="DQ106" i="1"/>
  <c r="DQ108" i="1"/>
  <c r="AU109" i="1"/>
  <c r="AU110" i="1"/>
  <c r="DR88" i="1"/>
  <c r="DR102" i="1"/>
  <c r="DR107" i="1"/>
  <c r="DR59" i="1"/>
  <c r="DR26" i="1"/>
  <c r="DR7" i="1"/>
  <c r="DR8" i="1"/>
  <c r="DR9" i="1"/>
  <c r="DR10" i="1"/>
  <c r="DR11" i="1"/>
  <c r="DR12" i="1"/>
  <c r="DR13" i="1"/>
  <c r="DR14" i="1"/>
  <c r="DR15" i="1"/>
  <c r="DR16" i="1"/>
  <c r="DR17" i="1"/>
  <c r="DR18" i="1"/>
  <c r="DR19" i="1"/>
  <c r="DR20" i="1"/>
  <c r="DR21" i="1"/>
  <c r="DR22" i="1"/>
  <c r="DR23" i="1"/>
  <c r="DR24" i="1"/>
  <c r="DR25"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60" i="1"/>
  <c r="DR61" i="1"/>
  <c r="DR62" i="1"/>
  <c r="DR63" i="1"/>
  <c r="DR64" i="1"/>
  <c r="DR65" i="1"/>
  <c r="DR66" i="1"/>
  <c r="DR67" i="1"/>
  <c r="DR68" i="1"/>
  <c r="DR69" i="1"/>
  <c r="DR70" i="1"/>
  <c r="DR71" i="1"/>
  <c r="DR72" i="1"/>
  <c r="DR73" i="1"/>
  <c r="DR84" i="1"/>
  <c r="DR85" i="1"/>
  <c r="DR86" i="1"/>
  <c r="DR87" i="1"/>
  <c r="DR89" i="1"/>
  <c r="DR90" i="1"/>
  <c r="DR91" i="1"/>
  <c r="DR92" i="1"/>
  <c r="DR93" i="1"/>
  <c r="DR94" i="1"/>
  <c r="DR95" i="1"/>
  <c r="DR96" i="1"/>
  <c r="DR97" i="1"/>
  <c r="DR98" i="1"/>
  <c r="DR99" i="1"/>
  <c r="DR100" i="1"/>
  <c r="DR103" i="1"/>
  <c r="DR104" i="1"/>
  <c r="DR105" i="1"/>
  <c r="DR106" i="1"/>
  <c r="DR108" i="1"/>
  <c r="AV109" i="1"/>
  <c r="AV110" i="1"/>
  <c r="DS88" i="1"/>
  <c r="DS102" i="1"/>
  <c r="DS107" i="1"/>
  <c r="DS59" i="1"/>
  <c r="DS26" i="1"/>
  <c r="DS7" i="1"/>
  <c r="DS8" i="1"/>
  <c r="DS9" i="1"/>
  <c r="DS10" i="1"/>
  <c r="DS11" i="1"/>
  <c r="DS12" i="1"/>
  <c r="DS13" i="1"/>
  <c r="DS14" i="1"/>
  <c r="DS15" i="1"/>
  <c r="DS16" i="1"/>
  <c r="DS17" i="1"/>
  <c r="DS18" i="1"/>
  <c r="DS19" i="1"/>
  <c r="DS20" i="1"/>
  <c r="DS21" i="1"/>
  <c r="DS22" i="1"/>
  <c r="DS23" i="1"/>
  <c r="DS24" i="1"/>
  <c r="DS25"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60" i="1"/>
  <c r="DS61" i="1"/>
  <c r="DS62" i="1"/>
  <c r="DS63" i="1"/>
  <c r="DS64" i="1"/>
  <c r="DS65" i="1"/>
  <c r="DS66" i="1"/>
  <c r="DS67" i="1"/>
  <c r="DS68" i="1"/>
  <c r="DS69" i="1"/>
  <c r="DS70" i="1"/>
  <c r="DS71" i="1"/>
  <c r="DS72" i="1"/>
  <c r="DS73" i="1"/>
  <c r="DS84" i="1"/>
  <c r="DS85" i="1"/>
  <c r="DS86" i="1"/>
  <c r="DS87" i="1"/>
  <c r="DS89" i="1"/>
  <c r="DS90" i="1"/>
  <c r="DS91" i="1"/>
  <c r="DS92" i="1"/>
  <c r="DS93" i="1"/>
  <c r="DS94" i="1"/>
  <c r="DS95" i="1"/>
  <c r="DS96" i="1"/>
  <c r="DS97" i="1"/>
  <c r="DS98" i="1"/>
  <c r="DS99" i="1"/>
  <c r="DS100" i="1"/>
  <c r="DS103" i="1"/>
  <c r="DS104" i="1"/>
  <c r="DS105" i="1"/>
  <c r="DS106" i="1"/>
  <c r="DS108" i="1"/>
  <c r="AW109" i="1"/>
  <c r="AW110" i="1"/>
  <c r="DT88" i="1"/>
  <c r="DT102" i="1"/>
  <c r="DT107" i="1"/>
  <c r="DT59" i="1"/>
  <c r="DT26" i="1"/>
  <c r="DT7" i="1"/>
  <c r="DT8" i="1"/>
  <c r="DT9" i="1"/>
  <c r="DT10" i="1"/>
  <c r="DT11" i="1"/>
  <c r="DT12" i="1"/>
  <c r="DT13" i="1"/>
  <c r="DT14" i="1"/>
  <c r="DT15" i="1"/>
  <c r="DT16" i="1"/>
  <c r="DT17" i="1"/>
  <c r="DT18" i="1"/>
  <c r="DT19" i="1"/>
  <c r="DT20" i="1"/>
  <c r="DT21" i="1"/>
  <c r="DT22" i="1"/>
  <c r="DT23" i="1"/>
  <c r="DT24" i="1"/>
  <c r="DT25"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60" i="1"/>
  <c r="DT61" i="1"/>
  <c r="DT62" i="1"/>
  <c r="DT63" i="1"/>
  <c r="DT64" i="1"/>
  <c r="DT65" i="1"/>
  <c r="DT66" i="1"/>
  <c r="DT67" i="1"/>
  <c r="DT68" i="1"/>
  <c r="DT69" i="1"/>
  <c r="DT70" i="1"/>
  <c r="DT71" i="1"/>
  <c r="DT72" i="1"/>
  <c r="DT73" i="1"/>
  <c r="DT84" i="1"/>
  <c r="DT85" i="1"/>
  <c r="DT86" i="1"/>
  <c r="DT87" i="1"/>
  <c r="DT89" i="1"/>
  <c r="DT90" i="1"/>
  <c r="DT91" i="1"/>
  <c r="DT92" i="1"/>
  <c r="DT93" i="1"/>
  <c r="DT94" i="1"/>
  <c r="DT95" i="1"/>
  <c r="DT96" i="1"/>
  <c r="DT97" i="1"/>
  <c r="DT98" i="1"/>
  <c r="DT99" i="1"/>
  <c r="DT100" i="1"/>
  <c r="DT103" i="1"/>
  <c r="DT104" i="1"/>
  <c r="DT105" i="1"/>
  <c r="DT106" i="1"/>
  <c r="DT108" i="1"/>
  <c r="AX109" i="1"/>
  <c r="AX110" i="1"/>
  <c r="DU88" i="1"/>
  <c r="DU102" i="1"/>
  <c r="DU107" i="1"/>
  <c r="DU59" i="1"/>
  <c r="DU26" i="1"/>
  <c r="DU7" i="1"/>
  <c r="DU8" i="1"/>
  <c r="DU9" i="1"/>
  <c r="DU10" i="1"/>
  <c r="DU11" i="1"/>
  <c r="DU12" i="1"/>
  <c r="DU13" i="1"/>
  <c r="DU14" i="1"/>
  <c r="DU15" i="1"/>
  <c r="DU16" i="1"/>
  <c r="DU17" i="1"/>
  <c r="DU18" i="1"/>
  <c r="DU19" i="1"/>
  <c r="DU20" i="1"/>
  <c r="DU21" i="1"/>
  <c r="DU22" i="1"/>
  <c r="DU23" i="1"/>
  <c r="DU24" i="1"/>
  <c r="DU25"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60" i="1"/>
  <c r="DU61" i="1"/>
  <c r="DU62" i="1"/>
  <c r="DU63" i="1"/>
  <c r="DU64" i="1"/>
  <c r="DU65" i="1"/>
  <c r="DU66" i="1"/>
  <c r="DU67" i="1"/>
  <c r="DU68" i="1"/>
  <c r="DU69" i="1"/>
  <c r="DU70" i="1"/>
  <c r="DU71" i="1"/>
  <c r="DU72" i="1"/>
  <c r="DU73" i="1"/>
  <c r="DU84" i="1"/>
  <c r="DU85" i="1"/>
  <c r="DU86" i="1"/>
  <c r="DU87" i="1"/>
  <c r="DU89" i="1"/>
  <c r="DU90" i="1"/>
  <c r="DU91" i="1"/>
  <c r="DU92" i="1"/>
  <c r="DU93" i="1"/>
  <c r="DU94" i="1"/>
  <c r="DU95" i="1"/>
  <c r="DU96" i="1"/>
  <c r="DU97" i="1"/>
  <c r="DU98" i="1"/>
  <c r="DU99" i="1"/>
  <c r="DU100" i="1"/>
  <c r="DU103" i="1"/>
  <c r="DU104" i="1"/>
  <c r="DU105" i="1"/>
  <c r="DU106" i="1"/>
  <c r="DU108" i="1"/>
  <c r="AY109" i="1"/>
  <c r="AY110" i="1"/>
  <c r="DV88" i="1"/>
  <c r="DV102" i="1"/>
  <c r="DV107" i="1"/>
  <c r="DV59" i="1"/>
  <c r="DV26" i="1"/>
  <c r="DV7" i="1"/>
  <c r="DV8" i="1"/>
  <c r="DV9" i="1"/>
  <c r="DV10" i="1"/>
  <c r="DV11" i="1"/>
  <c r="DV12" i="1"/>
  <c r="DV13" i="1"/>
  <c r="DV14" i="1"/>
  <c r="DV15" i="1"/>
  <c r="DV16" i="1"/>
  <c r="DV17" i="1"/>
  <c r="DV18" i="1"/>
  <c r="DV19" i="1"/>
  <c r="DV20" i="1"/>
  <c r="DV21" i="1"/>
  <c r="DV22" i="1"/>
  <c r="DV23" i="1"/>
  <c r="DV24" i="1"/>
  <c r="DV25"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60" i="1"/>
  <c r="DV61" i="1"/>
  <c r="DV62" i="1"/>
  <c r="DV63" i="1"/>
  <c r="DV64" i="1"/>
  <c r="DV65" i="1"/>
  <c r="DV66" i="1"/>
  <c r="DV67" i="1"/>
  <c r="DV68" i="1"/>
  <c r="DV69" i="1"/>
  <c r="DV70" i="1"/>
  <c r="DV71" i="1"/>
  <c r="DV72" i="1"/>
  <c r="DV73" i="1"/>
  <c r="DV84" i="1"/>
  <c r="DV85" i="1"/>
  <c r="DV86" i="1"/>
  <c r="DV87" i="1"/>
  <c r="DV89" i="1"/>
  <c r="DV90" i="1"/>
  <c r="DV91" i="1"/>
  <c r="DV92" i="1"/>
  <c r="DV93" i="1"/>
  <c r="DV94" i="1"/>
  <c r="DV95" i="1"/>
  <c r="DV96" i="1"/>
  <c r="DV97" i="1"/>
  <c r="DV98" i="1"/>
  <c r="DV99" i="1"/>
  <c r="DV100" i="1"/>
  <c r="DV103" i="1"/>
  <c r="DV104" i="1"/>
  <c r="DV105" i="1"/>
  <c r="DV106" i="1"/>
  <c r="DV108" i="1"/>
  <c r="AZ109" i="1"/>
  <c r="AZ110" i="1"/>
  <c r="DW88" i="1"/>
  <c r="DW102" i="1"/>
  <c r="DW107" i="1"/>
  <c r="DW59" i="1"/>
  <c r="DW26" i="1"/>
  <c r="DW7" i="1"/>
  <c r="DW8" i="1"/>
  <c r="DW9" i="1"/>
  <c r="DW10" i="1"/>
  <c r="DW11" i="1"/>
  <c r="DW12" i="1"/>
  <c r="DW13" i="1"/>
  <c r="DW14" i="1"/>
  <c r="DW15" i="1"/>
  <c r="DW16" i="1"/>
  <c r="DW17" i="1"/>
  <c r="DW18" i="1"/>
  <c r="DW19" i="1"/>
  <c r="DW20" i="1"/>
  <c r="DW21" i="1"/>
  <c r="DW22" i="1"/>
  <c r="DW23" i="1"/>
  <c r="DW24" i="1"/>
  <c r="DW25" i="1"/>
  <c r="DW27" i="1"/>
  <c r="DW28" i="1"/>
  <c r="DW29" i="1"/>
  <c r="DW30" i="1"/>
  <c r="DW31" i="1"/>
  <c r="DW32" i="1"/>
  <c r="DW33" i="1"/>
  <c r="DW34" i="1"/>
  <c r="DW35" i="1"/>
  <c r="DW36" i="1"/>
  <c r="DW37" i="1"/>
  <c r="DW38" i="1"/>
  <c r="DW39" i="1"/>
  <c r="DW40" i="1"/>
  <c r="DW41" i="1"/>
  <c r="DW42" i="1"/>
  <c r="DW43" i="1"/>
  <c r="DW44" i="1"/>
  <c r="DW45" i="1"/>
  <c r="DW46" i="1"/>
  <c r="DW47" i="1"/>
  <c r="DW48" i="1"/>
  <c r="DW49" i="1"/>
  <c r="DW50" i="1"/>
  <c r="DW51" i="1"/>
  <c r="DW52" i="1"/>
  <c r="DW53" i="1"/>
  <c r="DW54" i="1"/>
  <c r="DW55" i="1"/>
  <c r="DW56" i="1"/>
  <c r="DW57" i="1"/>
  <c r="DW58" i="1"/>
  <c r="DW60" i="1"/>
  <c r="DW61" i="1"/>
  <c r="DW62" i="1"/>
  <c r="DW63" i="1"/>
  <c r="DW64" i="1"/>
  <c r="DW65" i="1"/>
  <c r="DW66" i="1"/>
  <c r="DW67" i="1"/>
  <c r="DW68" i="1"/>
  <c r="DW69" i="1"/>
  <c r="DW70" i="1"/>
  <c r="DW71" i="1"/>
  <c r="DW72" i="1"/>
  <c r="DW73" i="1"/>
  <c r="DW84" i="1"/>
  <c r="DW85" i="1"/>
  <c r="DW86" i="1"/>
  <c r="DW87" i="1"/>
  <c r="DW89" i="1"/>
  <c r="DW90" i="1"/>
  <c r="DW91" i="1"/>
  <c r="DW92" i="1"/>
  <c r="DW93" i="1"/>
  <c r="DW94" i="1"/>
  <c r="DW95" i="1"/>
  <c r="DW96" i="1"/>
  <c r="DW97" i="1"/>
  <c r="DW98" i="1"/>
  <c r="DW99" i="1"/>
  <c r="DW100" i="1"/>
  <c r="DW103" i="1"/>
  <c r="DW104" i="1"/>
  <c r="DW105" i="1"/>
  <c r="DW106" i="1"/>
  <c r="DW108" i="1"/>
  <c r="BA109" i="1"/>
  <c r="BA110" i="1"/>
  <c r="DX88" i="1"/>
  <c r="DX102" i="1"/>
  <c r="DX107" i="1"/>
  <c r="DX59" i="1"/>
  <c r="DX26" i="1"/>
  <c r="DX7" i="1"/>
  <c r="DX8" i="1"/>
  <c r="DX9" i="1"/>
  <c r="DX10" i="1"/>
  <c r="DX11" i="1"/>
  <c r="DX12" i="1"/>
  <c r="DX13" i="1"/>
  <c r="DX14" i="1"/>
  <c r="DX15" i="1"/>
  <c r="DX16" i="1"/>
  <c r="DX17" i="1"/>
  <c r="DX18" i="1"/>
  <c r="DX19" i="1"/>
  <c r="DX20" i="1"/>
  <c r="DX21" i="1"/>
  <c r="DX22" i="1"/>
  <c r="DX23" i="1"/>
  <c r="DX24" i="1"/>
  <c r="DX25" i="1"/>
  <c r="DX27" i="1"/>
  <c r="DX28" i="1"/>
  <c r="DX29" i="1"/>
  <c r="DX30" i="1"/>
  <c r="DX31" i="1"/>
  <c r="DX32" i="1"/>
  <c r="DX33" i="1"/>
  <c r="DX34" i="1"/>
  <c r="DX35" i="1"/>
  <c r="DX36" i="1"/>
  <c r="DX37" i="1"/>
  <c r="DX38" i="1"/>
  <c r="DX39" i="1"/>
  <c r="DX40" i="1"/>
  <c r="DX41" i="1"/>
  <c r="DX42" i="1"/>
  <c r="DX43" i="1"/>
  <c r="DX44" i="1"/>
  <c r="DX45" i="1"/>
  <c r="DX46" i="1"/>
  <c r="DX47" i="1"/>
  <c r="DX48" i="1"/>
  <c r="DX49" i="1"/>
  <c r="DX50" i="1"/>
  <c r="DX51" i="1"/>
  <c r="DX52" i="1"/>
  <c r="DX53" i="1"/>
  <c r="DX54" i="1"/>
  <c r="DX55" i="1"/>
  <c r="DX56" i="1"/>
  <c r="DX57" i="1"/>
  <c r="DX58" i="1"/>
  <c r="DX60" i="1"/>
  <c r="DX61" i="1"/>
  <c r="DX62" i="1"/>
  <c r="DX63" i="1"/>
  <c r="DX64" i="1"/>
  <c r="DX65" i="1"/>
  <c r="DX66" i="1"/>
  <c r="DX67" i="1"/>
  <c r="DX68" i="1"/>
  <c r="DX69" i="1"/>
  <c r="DX70" i="1"/>
  <c r="DX71" i="1"/>
  <c r="DX72" i="1"/>
  <c r="DX73" i="1"/>
  <c r="DX84" i="1"/>
  <c r="DX85" i="1"/>
  <c r="DX86" i="1"/>
  <c r="DX87" i="1"/>
  <c r="DX89" i="1"/>
  <c r="DX90" i="1"/>
  <c r="DX91" i="1"/>
  <c r="DX92" i="1"/>
  <c r="DX93" i="1"/>
  <c r="DX94" i="1"/>
  <c r="DX95" i="1"/>
  <c r="DX96" i="1"/>
  <c r="DX97" i="1"/>
  <c r="DX98" i="1"/>
  <c r="DX99" i="1"/>
  <c r="DX100" i="1"/>
  <c r="DX103" i="1"/>
  <c r="DX104" i="1"/>
  <c r="DX105" i="1"/>
  <c r="DX106" i="1"/>
  <c r="DX108" i="1"/>
  <c r="BB109" i="1"/>
  <c r="BB110" i="1"/>
  <c r="DY88" i="1"/>
  <c r="DY102" i="1"/>
  <c r="DY107" i="1"/>
  <c r="DY59" i="1"/>
  <c r="DY26" i="1"/>
  <c r="DY7" i="1"/>
  <c r="DY8" i="1"/>
  <c r="DY9" i="1"/>
  <c r="DY10" i="1"/>
  <c r="DY11" i="1"/>
  <c r="DY12" i="1"/>
  <c r="DY13" i="1"/>
  <c r="DY14" i="1"/>
  <c r="DY15" i="1"/>
  <c r="DY16" i="1"/>
  <c r="DY17" i="1"/>
  <c r="DY18" i="1"/>
  <c r="DY19" i="1"/>
  <c r="DY20" i="1"/>
  <c r="DY21" i="1"/>
  <c r="DY22" i="1"/>
  <c r="DY23" i="1"/>
  <c r="DY24" i="1"/>
  <c r="DY25" i="1"/>
  <c r="DY27" i="1"/>
  <c r="DY28" i="1"/>
  <c r="DY29" i="1"/>
  <c r="DY30" i="1"/>
  <c r="DY31" i="1"/>
  <c r="DY32" i="1"/>
  <c r="DY33" i="1"/>
  <c r="DY34" i="1"/>
  <c r="DY35" i="1"/>
  <c r="DY36" i="1"/>
  <c r="DY37" i="1"/>
  <c r="DY38" i="1"/>
  <c r="DY39" i="1"/>
  <c r="DY40" i="1"/>
  <c r="DY41" i="1"/>
  <c r="DY42" i="1"/>
  <c r="DY43" i="1"/>
  <c r="DY44" i="1"/>
  <c r="DY45" i="1"/>
  <c r="DY46" i="1"/>
  <c r="DY47" i="1"/>
  <c r="DY48" i="1"/>
  <c r="DY49" i="1"/>
  <c r="DY50" i="1"/>
  <c r="DY51" i="1"/>
  <c r="DY52" i="1"/>
  <c r="DY53" i="1"/>
  <c r="DY54" i="1"/>
  <c r="DY55" i="1"/>
  <c r="DY56" i="1"/>
  <c r="DY57" i="1"/>
  <c r="DY58" i="1"/>
  <c r="DY60" i="1"/>
  <c r="DY61" i="1"/>
  <c r="DY62" i="1"/>
  <c r="DY63" i="1"/>
  <c r="DY64" i="1"/>
  <c r="DY65" i="1"/>
  <c r="DY66" i="1"/>
  <c r="DY67" i="1"/>
  <c r="DY68" i="1"/>
  <c r="DY69" i="1"/>
  <c r="DY70" i="1"/>
  <c r="DY71" i="1"/>
  <c r="DY72" i="1"/>
  <c r="DY73" i="1"/>
  <c r="DY84" i="1"/>
  <c r="DY85" i="1"/>
  <c r="DY86" i="1"/>
  <c r="DY87" i="1"/>
  <c r="DY89" i="1"/>
  <c r="DY90" i="1"/>
  <c r="DY91" i="1"/>
  <c r="DY92" i="1"/>
  <c r="DY93" i="1"/>
  <c r="DY94" i="1"/>
  <c r="DY95" i="1"/>
  <c r="DY96" i="1"/>
  <c r="DY97" i="1"/>
  <c r="DY98" i="1"/>
  <c r="DY99" i="1"/>
  <c r="DY100" i="1"/>
  <c r="DY103" i="1"/>
  <c r="DY104" i="1"/>
  <c r="DY105" i="1"/>
  <c r="DY106" i="1"/>
  <c r="DY108" i="1"/>
  <c r="BC109" i="1"/>
  <c r="BC110" i="1"/>
  <c r="DZ88" i="1"/>
  <c r="DZ102" i="1"/>
  <c r="DZ107" i="1"/>
  <c r="DZ59" i="1"/>
  <c r="DZ26" i="1"/>
  <c r="DZ7" i="1"/>
  <c r="DZ8" i="1"/>
  <c r="DZ9" i="1"/>
  <c r="DZ10" i="1"/>
  <c r="DZ11" i="1"/>
  <c r="DZ12" i="1"/>
  <c r="DZ13" i="1"/>
  <c r="DZ14" i="1"/>
  <c r="DZ15" i="1"/>
  <c r="DZ16" i="1"/>
  <c r="DZ17" i="1"/>
  <c r="DZ18" i="1"/>
  <c r="DZ19" i="1"/>
  <c r="DZ20" i="1"/>
  <c r="DZ21" i="1"/>
  <c r="DZ22" i="1"/>
  <c r="DZ23" i="1"/>
  <c r="DZ24" i="1"/>
  <c r="DZ25" i="1"/>
  <c r="DZ27" i="1"/>
  <c r="DZ28" i="1"/>
  <c r="DZ29" i="1"/>
  <c r="DZ30" i="1"/>
  <c r="DZ31" i="1"/>
  <c r="DZ32" i="1"/>
  <c r="DZ33" i="1"/>
  <c r="DZ34" i="1"/>
  <c r="DZ35" i="1"/>
  <c r="DZ36" i="1"/>
  <c r="DZ37" i="1"/>
  <c r="DZ38" i="1"/>
  <c r="DZ39" i="1"/>
  <c r="DZ40" i="1"/>
  <c r="DZ41" i="1"/>
  <c r="DZ42" i="1"/>
  <c r="DZ43" i="1"/>
  <c r="DZ44" i="1"/>
  <c r="DZ45" i="1"/>
  <c r="DZ46" i="1"/>
  <c r="DZ47" i="1"/>
  <c r="DZ48" i="1"/>
  <c r="DZ49" i="1"/>
  <c r="DZ50" i="1"/>
  <c r="DZ51" i="1"/>
  <c r="DZ52" i="1"/>
  <c r="DZ53" i="1"/>
  <c r="DZ54" i="1"/>
  <c r="DZ55" i="1"/>
  <c r="DZ56" i="1"/>
  <c r="DZ57" i="1"/>
  <c r="DZ58" i="1"/>
  <c r="DZ60" i="1"/>
  <c r="DZ61" i="1"/>
  <c r="DZ62" i="1"/>
  <c r="DZ63" i="1"/>
  <c r="DZ64" i="1"/>
  <c r="DZ65" i="1"/>
  <c r="DZ66" i="1"/>
  <c r="DZ67" i="1"/>
  <c r="DZ68" i="1"/>
  <c r="DZ69" i="1"/>
  <c r="DZ70" i="1"/>
  <c r="DZ71" i="1"/>
  <c r="DZ72" i="1"/>
  <c r="DZ73" i="1"/>
  <c r="DZ84" i="1"/>
  <c r="DZ85" i="1"/>
  <c r="DZ86" i="1"/>
  <c r="DZ87" i="1"/>
  <c r="DZ89" i="1"/>
  <c r="DZ90" i="1"/>
  <c r="DZ91" i="1"/>
  <c r="DZ92" i="1"/>
  <c r="DZ93" i="1"/>
  <c r="DZ94" i="1"/>
  <c r="DZ95" i="1"/>
  <c r="DZ96" i="1"/>
  <c r="DZ97" i="1"/>
  <c r="DZ98" i="1"/>
  <c r="DZ99" i="1"/>
  <c r="DZ100" i="1"/>
  <c r="DZ103" i="1"/>
  <c r="DZ104" i="1"/>
  <c r="DZ105" i="1"/>
  <c r="DZ106" i="1"/>
  <c r="DZ108" i="1"/>
  <c r="BD109" i="1"/>
  <c r="BD110" i="1"/>
  <c r="EA88" i="1"/>
  <c r="EA102" i="1"/>
  <c r="EA107" i="1"/>
  <c r="EA59" i="1"/>
  <c r="EA26" i="1"/>
  <c r="EA7" i="1"/>
  <c r="EA8" i="1"/>
  <c r="EA9" i="1"/>
  <c r="EA10" i="1"/>
  <c r="EA11" i="1"/>
  <c r="EA12" i="1"/>
  <c r="EA13" i="1"/>
  <c r="EA14" i="1"/>
  <c r="EA15" i="1"/>
  <c r="EA16" i="1"/>
  <c r="EA17" i="1"/>
  <c r="EA18" i="1"/>
  <c r="EA19" i="1"/>
  <c r="EA20" i="1"/>
  <c r="EA21" i="1"/>
  <c r="EA22" i="1"/>
  <c r="EA23" i="1"/>
  <c r="EA24" i="1"/>
  <c r="EA25" i="1"/>
  <c r="EA27" i="1"/>
  <c r="EA28" i="1"/>
  <c r="EA29" i="1"/>
  <c r="EA30" i="1"/>
  <c r="EA31" i="1"/>
  <c r="EA32" i="1"/>
  <c r="EA33" i="1"/>
  <c r="EA34" i="1"/>
  <c r="EA35" i="1"/>
  <c r="EA36" i="1"/>
  <c r="EA37" i="1"/>
  <c r="EA38" i="1"/>
  <c r="EA39" i="1"/>
  <c r="EA40" i="1"/>
  <c r="EA41" i="1"/>
  <c r="EA42" i="1"/>
  <c r="EA43" i="1"/>
  <c r="EA44" i="1"/>
  <c r="EA45" i="1"/>
  <c r="EA46" i="1"/>
  <c r="EA47" i="1"/>
  <c r="EA48" i="1"/>
  <c r="EA49" i="1"/>
  <c r="EA50" i="1"/>
  <c r="EA51" i="1"/>
  <c r="EA52" i="1"/>
  <c r="EA53" i="1"/>
  <c r="EA54" i="1"/>
  <c r="EA55" i="1"/>
  <c r="EA56" i="1"/>
  <c r="EA57" i="1"/>
  <c r="EA58" i="1"/>
  <c r="EA60" i="1"/>
  <c r="EA61" i="1"/>
  <c r="EA62" i="1"/>
  <c r="EA63" i="1"/>
  <c r="EA64" i="1"/>
  <c r="EA65" i="1"/>
  <c r="EA66" i="1"/>
  <c r="EA67" i="1"/>
  <c r="EA68" i="1"/>
  <c r="EA69" i="1"/>
  <c r="EA70" i="1"/>
  <c r="EA71" i="1"/>
  <c r="EA72" i="1"/>
  <c r="EA73" i="1"/>
  <c r="EA84" i="1"/>
  <c r="EA85" i="1"/>
  <c r="EA86" i="1"/>
  <c r="EA87" i="1"/>
  <c r="EA89" i="1"/>
  <c r="EA90" i="1"/>
  <c r="EA91" i="1"/>
  <c r="EA92" i="1"/>
  <c r="EA93" i="1"/>
  <c r="EA94" i="1"/>
  <c r="EA95" i="1"/>
  <c r="EA96" i="1"/>
  <c r="EA97" i="1"/>
  <c r="EA98" i="1"/>
  <c r="EA99" i="1"/>
  <c r="EA100" i="1"/>
  <c r="EA103" i="1"/>
  <c r="EA104" i="1"/>
  <c r="EA105" i="1"/>
  <c r="EA106" i="1"/>
  <c r="EA108" i="1"/>
  <c r="BE109" i="1"/>
  <c r="BE110" i="1"/>
  <c r="EB88" i="1"/>
  <c r="EB102" i="1"/>
  <c r="EB107" i="1"/>
  <c r="EB59" i="1"/>
  <c r="EB26" i="1"/>
  <c r="EB7" i="1"/>
  <c r="EB8" i="1"/>
  <c r="EB9" i="1"/>
  <c r="EB10" i="1"/>
  <c r="EB11" i="1"/>
  <c r="EB12" i="1"/>
  <c r="EB13" i="1"/>
  <c r="EB14" i="1"/>
  <c r="EB15" i="1"/>
  <c r="EB16" i="1"/>
  <c r="EB17" i="1"/>
  <c r="EB18" i="1"/>
  <c r="EB19" i="1"/>
  <c r="EB20" i="1"/>
  <c r="EB21" i="1"/>
  <c r="EB22" i="1"/>
  <c r="EB23" i="1"/>
  <c r="EB24" i="1"/>
  <c r="EB25" i="1"/>
  <c r="EB27" i="1"/>
  <c r="EB28" i="1"/>
  <c r="EB29" i="1"/>
  <c r="EB30" i="1"/>
  <c r="EB31" i="1"/>
  <c r="EB32" i="1"/>
  <c r="EB33" i="1"/>
  <c r="EB34" i="1"/>
  <c r="EB35" i="1"/>
  <c r="EB36" i="1"/>
  <c r="EB37" i="1"/>
  <c r="EB38" i="1"/>
  <c r="EB39" i="1"/>
  <c r="EB40" i="1"/>
  <c r="EB41" i="1"/>
  <c r="EB42" i="1"/>
  <c r="EB43" i="1"/>
  <c r="EB44" i="1"/>
  <c r="EB45" i="1"/>
  <c r="EB46" i="1"/>
  <c r="EB47" i="1"/>
  <c r="EB48" i="1"/>
  <c r="EB49" i="1"/>
  <c r="EB50" i="1"/>
  <c r="EB51" i="1"/>
  <c r="EB52" i="1"/>
  <c r="EB53" i="1"/>
  <c r="EB54" i="1"/>
  <c r="EB55" i="1"/>
  <c r="EB56" i="1"/>
  <c r="EB57" i="1"/>
  <c r="EB58" i="1"/>
  <c r="EB60" i="1"/>
  <c r="EB61" i="1"/>
  <c r="EB62" i="1"/>
  <c r="EB63" i="1"/>
  <c r="EB64" i="1"/>
  <c r="EB65" i="1"/>
  <c r="EB66" i="1"/>
  <c r="EB67" i="1"/>
  <c r="EB68" i="1"/>
  <c r="EB69" i="1"/>
  <c r="EB70" i="1"/>
  <c r="EB71" i="1"/>
  <c r="EB72" i="1"/>
  <c r="EB73" i="1"/>
  <c r="EB84" i="1"/>
  <c r="EB85" i="1"/>
  <c r="EB86" i="1"/>
  <c r="EB87" i="1"/>
  <c r="EB89" i="1"/>
  <c r="EB90" i="1"/>
  <c r="EB91" i="1"/>
  <c r="EB92" i="1"/>
  <c r="EB93" i="1"/>
  <c r="EB94" i="1"/>
  <c r="EB95" i="1"/>
  <c r="EB96" i="1"/>
  <c r="EB97" i="1"/>
  <c r="EB98" i="1"/>
  <c r="EB99" i="1"/>
  <c r="EB100" i="1"/>
  <c r="EB103" i="1"/>
  <c r="EB104" i="1"/>
  <c r="EB105" i="1"/>
  <c r="EB106" i="1"/>
  <c r="EB108" i="1"/>
  <c r="BF109" i="1"/>
  <c r="BF110" i="1"/>
  <c r="EC88" i="1"/>
  <c r="EC102" i="1"/>
  <c r="EC107" i="1"/>
  <c r="EC59" i="1"/>
  <c r="EC26" i="1"/>
  <c r="EC7" i="1"/>
  <c r="EC8" i="1"/>
  <c r="EC9" i="1"/>
  <c r="EC10" i="1"/>
  <c r="EC11" i="1"/>
  <c r="EC12" i="1"/>
  <c r="EC13" i="1"/>
  <c r="EC14" i="1"/>
  <c r="EC15" i="1"/>
  <c r="EC16" i="1"/>
  <c r="EC17" i="1"/>
  <c r="EC18" i="1"/>
  <c r="EC19" i="1"/>
  <c r="EC20" i="1"/>
  <c r="EC21" i="1"/>
  <c r="EC22" i="1"/>
  <c r="EC23" i="1"/>
  <c r="EC24" i="1"/>
  <c r="EC25" i="1"/>
  <c r="EC27" i="1"/>
  <c r="EC28" i="1"/>
  <c r="EC29" i="1"/>
  <c r="EC30" i="1"/>
  <c r="EC31" i="1"/>
  <c r="EC32" i="1"/>
  <c r="EC33" i="1"/>
  <c r="EC34" i="1"/>
  <c r="EC35" i="1"/>
  <c r="EC36" i="1"/>
  <c r="EC37" i="1"/>
  <c r="EC38" i="1"/>
  <c r="EC39" i="1"/>
  <c r="EC40" i="1"/>
  <c r="EC41" i="1"/>
  <c r="EC42" i="1"/>
  <c r="EC43" i="1"/>
  <c r="EC44" i="1"/>
  <c r="EC45" i="1"/>
  <c r="EC46" i="1"/>
  <c r="EC47" i="1"/>
  <c r="EC48" i="1"/>
  <c r="EC49" i="1"/>
  <c r="EC50" i="1"/>
  <c r="EC51" i="1"/>
  <c r="EC52" i="1"/>
  <c r="EC53" i="1"/>
  <c r="EC54" i="1"/>
  <c r="EC55" i="1"/>
  <c r="EC56" i="1"/>
  <c r="EC57" i="1"/>
  <c r="EC58" i="1"/>
  <c r="EC60" i="1"/>
  <c r="EC61" i="1"/>
  <c r="EC62" i="1"/>
  <c r="EC63" i="1"/>
  <c r="EC64" i="1"/>
  <c r="EC65" i="1"/>
  <c r="EC66" i="1"/>
  <c r="EC67" i="1"/>
  <c r="EC68" i="1"/>
  <c r="EC69" i="1"/>
  <c r="EC70" i="1"/>
  <c r="EC71" i="1"/>
  <c r="EC72" i="1"/>
  <c r="EC73" i="1"/>
  <c r="EC84" i="1"/>
  <c r="EC85" i="1"/>
  <c r="EC86" i="1"/>
  <c r="EC87" i="1"/>
  <c r="EC89" i="1"/>
  <c r="EC90" i="1"/>
  <c r="EC91" i="1"/>
  <c r="EC92" i="1"/>
  <c r="EC93" i="1"/>
  <c r="EC94" i="1"/>
  <c r="EC95" i="1"/>
  <c r="EC96" i="1"/>
  <c r="EC97" i="1"/>
  <c r="EC98" i="1"/>
  <c r="EC99" i="1"/>
  <c r="EC100" i="1"/>
  <c r="EC103" i="1"/>
  <c r="EC104" i="1"/>
  <c r="EC105" i="1"/>
  <c r="EC106" i="1"/>
  <c r="EC108" i="1"/>
  <c r="BG109" i="1"/>
  <c r="BG110" i="1"/>
  <c r="ED88" i="1"/>
  <c r="ED102" i="1"/>
  <c r="ED107" i="1"/>
  <c r="ED59" i="1"/>
  <c r="ED26" i="1"/>
  <c r="ED7" i="1"/>
  <c r="ED8" i="1"/>
  <c r="ED9" i="1"/>
  <c r="ED10" i="1"/>
  <c r="ED11" i="1"/>
  <c r="ED12" i="1"/>
  <c r="ED13" i="1"/>
  <c r="ED14" i="1"/>
  <c r="ED15" i="1"/>
  <c r="ED16" i="1"/>
  <c r="ED17" i="1"/>
  <c r="ED18" i="1"/>
  <c r="ED19" i="1"/>
  <c r="ED20" i="1"/>
  <c r="ED21" i="1"/>
  <c r="ED22" i="1"/>
  <c r="ED23" i="1"/>
  <c r="ED24" i="1"/>
  <c r="ED25" i="1"/>
  <c r="ED27" i="1"/>
  <c r="ED28" i="1"/>
  <c r="ED29" i="1"/>
  <c r="ED30" i="1"/>
  <c r="ED31" i="1"/>
  <c r="ED32" i="1"/>
  <c r="ED33" i="1"/>
  <c r="ED34" i="1"/>
  <c r="ED35" i="1"/>
  <c r="ED36" i="1"/>
  <c r="ED37" i="1"/>
  <c r="ED38" i="1"/>
  <c r="ED39" i="1"/>
  <c r="ED40" i="1"/>
  <c r="ED41" i="1"/>
  <c r="ED42" i="1"/>
  <c r="ED43" i="1"/>
  <c r="ED44" i="1"/>
  <c r="ED45" i="1"/>
  <c r="ED46" i="1"/>
  <c r="ED47" i="1"/>
  <c r="ED48" i="1"/>
  <c r="ED49" i="1"/>
  <c r="ED50" i="1"/>
  <c r="ED51" i="1"/>
  <c r="ED52" i="1"/>
  <c r="ED53" i="1"/>
  <c r="ED54" i="1"/>
  <c r="ED55" i="1"/>
  <c r="ED56" i="1"/>
  <c r="ED57" i="1"/>
  <c r="ED58" i="1"/>
  <c r="ED60" i="1"/>
  <c r="ED61" i="1"/>
  <c r="ED62" i="1"/>
  <c r="ED63" i="1"/>
  <c r="ED64" i="1"/>
  <c r="ED65" i="1"/>
  <c r="ED66" i="1"/>
  <c r="ED67" i="1"/>
  <c r="ED68" i="1"/>
  <c r="ED69" i="1"/>
  <c r="ED70" i="1"/>
  <c r="ED71" i="1"/>
  <c r="ED72" i="1"/>
  <c r="ED73" i="1"/>
  <c r="ED84" i="1"/>
  <c r="ED85" i="1"/>
  <c r="ED86" i="1"/>
  <c r="ED87" i="1"/>
  <c r="ED89" i="1"/>
  <c r="ED90" i="1"/>
  <c r="ED91" i="1"/>
  <c r="ED92" i="1"/>
  <c r="ED93" i="1"/>
  <c r="ED94" i="1"/>
  <c r="ED95" i="1"/>
  <c r="ED96" i="1"/>
  <c r="ED97" i="1"/>
  <c r="ED98" i="1"/>
  <c r="ED99" i="1"/>
  <c r="ED100" i="1"/>
  <c r="ED103" i="1"/>
  <c r="ED104" i="1"/>
  <c r="ED105" i="1"/>
  <c r="ED106" i="1"/>
  <c r="ED108" i="1"/>
  <c r="BH109" i="1"/>
  <c r="BH110" i="1"/>
  <c r="EE88" i="1"/>
  <c r="EE102" i="1"/>
  <c r="EE107" i="1"/>
  <c r="EE59" i="1"/>
  <c r="EE26" i="1"/>
  <c r="EE7" i="1"/>
  <c r="EE8" i="1"/>
  <c r="EE9" i="1"/>
  <c r="EE10" i="1"/>
  <c r="EE11" i="1"/>
  <c r="EE12" i="1"/>
  <c r="EE13" i="1"/>
  <c r="EE14" i="1"/>
  <c r="EE15" i="1"/>
  <c r="EE16" i="1"/>
  <c r="EE17" i="1"/>
  <c r="EE18" i="1"/>
  <c r="EE19" i="1"/>
  <c r="EE20" i="1"/>
  <c r="EE21" i="1"/>
  <c r="EE22" i="1"/>
  <c r="EE23" i="1"/>
  <c r="EE24" i="1"/>
  <c r="EE25" i="1"/>
  <c r="EE27" i="1"/>
  <c r="EE28" i="1"/>
  <c r="EE29" i="1"/>
  <c r="EE30" i="1"/>
  <c r="EE31" i="1"/>
  <c r="EE32" i="1"/>
  <c r="EE33" i="1"/>
  <c r="EE34" i="1"/>
  <c r="EE35" i="1"/>
  <c r="EE36" i="1"/>
  <c r="EE37" i="1"/>
  <c r="EE38" i="1"/>
  <c r="EE39" i="1"/>
  <c r="EE40" i="1"/>
  <c r="EE41" i="1"/>
  <c r="EE42" i="1"/>
  <c r="EE43" i="1"/>
  <c r="EE44" i="1"/>
  <c r="EE45" i="1"/>
  <c r="EE46" i="1"/>
  <c r="EE47" i="1"/>
  <c r="EE48" i="1"/>
  <c r="EE49" i="1"/>
  <c r="EE50" i="1"/>
  <c r="EE51" i="1"/>
  <c r="EE52" i="1"/>
  <c r="EE53" i="1"/>
  <c r="EE54" i="1"/>
  <c r="EE55" i="1"/>
  <c r="EE56" i="1"/>
  <c r="EE57" i="1"/>
  <c r="EE58" i="1"/>
  <c r="EE60" i="1"/>
  <c r="EE61" i="1"/>
  <c r="EE62" i="1"/>
  <c r="EE63" i="1"/>
  <c r="EE64" i="1"/>
  <c r="EE65" i="1"/>
  <c r="EE66" i="1"/>
  <c r="EE67" i="1"/>
  <c r="EE68" i="1"/>
  <c r="EE69" i="1"/>
  <c r="EE70" i="1"/>
  <c r="EE71" i="1"/>
  <c r="EE72" i="1"/>
  <c r="EE73" i="1"/>
  <c r="EE84" i="1"/>
  <c r="EE85" i="1"/>
  <c r="EE86" i="1"/>
  <c r="EE87" i="1"/>
  <c r="EE89" i="1"/>
  <c r="EE90" i="1"/>
  <c r="EE91" i="1"/>
  <c r="EE92" i="1"/>
  <c r="EE93" i="1"/>
  <c r="EE94" i="1"/>
  <c r="EE95" i="1"/>
  <c r="EE96" i="1"/>
  <c r="EE97" i="1"/>
  <c r="EE98" i="1"/>
  <c r="EE99" i="1"/>
  <c r="EE100" i="1"/>
  <c r="EE103" i="1"/>
  <c r="EE104" i="1"/>
  <c r="EE105" i="1"/>
  <c r="EE106" i="1"/>
  <c r="EE108" i="1"/>
  <c r="BI109" i="1"/>
  <c r="BI110" i="1"/>
  <c r="EF88" i="1"/>
  <c r="EF102" i="1"/>
  <c r="EF107" i="1"/>
  <c r="EF59" i="1"/>
  <c r="EF26" i="1"/>
  <c r="EF7" i="1"/>
  <c r="EF8" i="1"/>
  <c r="EF9" i="1"/>
  <c r="EF10" i="1"/>
  <c r="EF11" i="1"/>
  <c r="EF12" i="1"/>
  <c r="EF13" i="1"/>
  <c r="EF14" i="1"/>
  <c r="EF15" i="1"/>
  <c r="EF16" i="1"/>
  <c r="EF17" i="1"/>
  <c r="EF18" i="1"/>
  <c r="EF19" i="1"/>
  <c r="EF20" i="1"/>
  <c r="EF21" i="1"/>
  <c r="EF22" i="1"/>
  <c r="EF23" i="1"/>
  <c r="EF24" i="1"/>
  <c r="EF25" i="1"/>
  <c r="EF27" i="1"/>
  <c r="EF28" i="1"/>
  <c r="EF29" i="1"/>
  <c r="EF30" i="1"/>
  <c r="EF31" i="1"/>
  <c r="EF32" i="1"/>
  <c r="EF33" i="1"/>
  <c r="EF34" i="1"/>
  <c r="EF35" i="1"/>
  <c r="EF36" i="1"/>
  <c r="EF37" i="1"/>
  <c r="EF38" i="1"/>
  <c r="EF39" i="1"/>
  <c r="EF40" i="1"/>
  <c r="EF41" i="1"/>
  <c r="EF42" i="1"/>
  <c r="EF43" i="1"/>
  <c r="EF44" i="1"/>
  <c r="EF45" i="1"/>
  <c r="EF46" i="1"/>
  <c r="EF47" i="1"/>
  <c r="EF48" i="1"/>
  <c r="EF49" i="1"/>
  <c r="EF50" i="1"/>
  <c r="EF51" i="1"/>
  <c r="EF52" i="1"/>
  <c r="EF53" i="1"/>
  <c r="EF54" i="1"/>
  <c r="EF55" i="1"/>
  <c r="EF56" i="1"/>
  <c r="EF57" i="1"/>
  <c r="EF58" i="1"/>
  <c r="EF60" i="1"/>
  <c r="EF61" i="1"/>
  <c r="EF62" i="1"/>
  <c r="EF63" i="1"/>
  <c r="EF64" i="1"/>
  <c r="EF65" i="1"/>
  <c r="EF66" i="1"/>
  <c r="EF67" i="1"/>
  <c r="EF68" i="1"/>
  <c r="EF69" i="1"/>
  <c r="EF70" i="1"/>
  <c r="EF71" i="1"/>
  <c r="EF72" i="1"/>
  <c r="EF73" i="1"/>
  <c r="EF84" i="1"/>
  <c r="EF85" i="1"/>
  <c r="EF86" i="1"/>
  <c r="EF87" i="1"/>
  <c r="EF89" i="1"/>
  <c r="EF90" i="1"/>
  <c r="EF91" i="1"/>
  <c r="EF92" i="1"/>
  <c r="EF93" i="1"/>
  <c r="EF94" i="1"/>
  <c r="EF95" i="1"/>
  <c r="EF96" i="1"/>
  <c r="EF97" i="1"/>
  <c r="EF98" i="1"/>
  <c r="EF99" i="1"/>
  <c r="EF100" i="1"/>
  <c r="EF103" i="1"/>
  <c r="EF104" i="1"/>
  <c r="EF105" i="1"/>
  <c r="EF106" i="1"/>
  <c r="EF108" i="1"/>
  <c r="BJ109" i="1"/>
  <c r="BJ110" i="1"/>
  <c r="EG88" i="1"/>
  <c r="EG102" i="1"/>
  <c r="EG107" i="1"/>
  <c r="EG59" i="1"/>
  <c r="EG26" i="1"/>
  <c r="EG7" i="1"/>
  <c r="EG8" i="1"/>
  <c r="EG9" i="1"/>
  <c r="EG10" i="1"/>
  <c r="EG11" i="1"/>
  <c r="EG12" i="1"/>
  <c r="EG13" i="1"/>
  <c r="EG14" i="1"/>
  <c r="EG15" i="1"/>
  <c r="EG16" i="1"/>
  <c r="EG17" i="1"/>
  <c r="EG18" i="1"/>
  <c r="EG19" i="1"/>
  <c r="EG20" i="1"/>
  <c r="EG21" i="1"/>
  <c r="EG22" i="1"/>
  <c r="EG23" i="1"/>
  <c r="EG24" i="1"/>
  <c r="EG25" i="1"/>
  <c r="EG27" i="1"/>
  <c r="EG28" i="1"/>
  <c r="EG29" i="1"/>
  <c r="EG30" i="1"/>
  <c r="EG31" i="1"/>
  <c r="EG32" i="1"/>
  <c r="EG33" i="1"/>
  <c r="EG34" i="1"/>
  <c r="EG35" i="1"/>
  <c r="EG36" i="1"/>
  <c r="EG37" i="1"/>
  <c r="EG38" i="1"/>
  <c r="EG39" i="1"/>
  <c r="EG40" i="1"/>
  <c r="EG41" i="1"/>
  <c r="EG42" i="1"/>
  <c r="EG43" i="1"/>
  <c r="EG44" i="1"/>
  <c r="EG45" i="1"/>
  <c r="EG46" i="1"/>
  <c r="EG47" i="1"/>
  <c r="EG48" i="1"/>
  <c r="EG49" i="1"/>
  <c r="EG50" i="1"/>
  <c r="EG51" i="1"/>
  <c r="EG52" i="1"/>
  <c r="EG53" i="1"/>
  <c r="EG54" i="1"/>
  <c r="EG55" i="1"/>
  <c r="EG56" i="1"/>
  <c r="EG57" i="1"/>
  <c r="EG58" i="1"/>
  <c r="EG60" i="1"/>
  <c r="EG61" i="1"/>
  <c r="EG62" i="1"/>
  <c r="EG63" i="1"/>
  <c r="EG64" i="1"/>
  <c r="EG65" i="1"/>
  <c r="EG66" i="1"/>
  <c r="EG67" i="1"/>
  <c r="EG68" i="1"/>
  <c r="EG69" i="1"/>
  <c r="EG70" i="1"/>
  <c r="EG71" i="1"/>
  <c r="EG72" i="1"/>
  <c r="EG73" i="1"/>
  <c r="EG84" i="1"/>
  <c r="EG85" i="1"/>
  <c r="EG86" i="1"/>
  <c r="EG87" i="1"/>
  <c r="EG89" i="1"/>
  <c r="EG90" i="1"/>
  <c r="EG91" i="1"/>
  <c r="EG92" i="1"/>
  <c r="EG93" i="1"/>
  <c r="EG94" i="1"/>
  <c r="EG95" i="1"/>
  <c r="EG96" i="1"/>
  <c r="EG97" i="1"/>
  <c r="EG98" i="1"/>
  <c r="EG99" i="1"/>
  <c r="EG100" i="1"/>
  <c r="EG103" i="1"/>
  <c r="EG104" i="1"/>
  <c r="EG105" i="1"/>
  <c r="EG106" i="1"/>
  <c r="EG108" i="1"/>
  <c r="BK109" i="1"/>
  <c r="BK110" i="1"/>
  <c r="EH88" i="1"/>
  <c r="EH102" i="1"/>
  <c r="EH107" i="1"/>
  <c r="EH59" i="1"/>
  <c r="EH26" i="1"/>
  <c r="EH7" i="1"/>
  <c r="EH8" i="1"/>
  <c r="EH9" i="1"/>
  <c r="EH10" i="1"/>
  <c r="EH11" i="1"/>
  <c r="EH12" i="1"/>
  <c r="EH13" i="1"/>
  <c r="EH14" i="1"/>
  <c r="EH15" i="1"/>
  <c r="EH16" i="1"/>
  <c r="EH17" i="1"/>
  <c r="EH18" i="1"/>
  <c r="EH19" i="1"/>
  <c r="EH20" i="1"/>
  <c r="EH21" i="1"/>
  <c r="EH22" i="1"/>
  <c r="EH23" i="1"/>
  <c r="EH24" i="1"/>
  <c r="EH25" i="1"/>
  <c r="EH27" i="1"/>
  <c r="EH28" i="1"/>
  <c r="EH29" i="1"/>
  <c r="EH30" i="1"/>
  <c r="EH31" i="1"/>
  <c r="EH32" i="1"/>
  <c r="EH33" i="1"/>
  <c r="EH34" i="1"/>
  <c r="EH35" i="1"/>
  <c r="EH36" i="1"/>
  <c r="EH37" i="1"/>
  <c r="EH38" i="1"/>
  <c r="EH39" i="1"/>
  <c r="EH40" i="1"/>
  <c r="EH41" i="1"/>
  <c r="EH42" i="1"/>
  <c r="EH43" i="1"/>
  <c r="EH44" i="1"/>
  <c r="EH45" i="1"/>
  <c r="EH46" i="1"/>
  <c r="EH47" i="1"/>
  <c r="EH48" i="1"/>
  <c r="EH49" i="1"/>
  <c r="EH50" i="1"/>
  <c r="EH51" i="1"/>
  <c r="EH52" i="1"/>
  <c r="EH53" i="1"/>
  <c r="EH54" i="1"/>
  <c r="EH55" i="1"/>
  <c r="EH56" i="1"/>
  <c r="EH57" i="1"/>
  <c r="EH58" i="1"/>
  <c r="EH60" i="1"/>
  <c r="EH61" i="1"/>
  <c r="EH62" i="1"/>
  <c r="EH63" i="1"/>
  <c r="EH64" i="1"/>
  <c r="EH65" i="1"/>
  <c r="EH66" i="1"/>
  <c r="EH67" i="1"/>
  <c r="EH68" i="1"/>
  <c r="EH69" i="1"/>
  <c r="EH70" i="1"/>
  <c r="EH71" i="1"/>
  <c r="EH72" i="1"/>
  <c r="EH73" i="1"/>
  <c r="EH84" i="1"/>
  <c r="EH85" i="1"/>
  <c r="EH86" i="1"/>
  <c r="EH87" i="1"/>
  <c r="EH89" i="1"/>
  <c r="EH90" i="1"/>
  <c r="EH91" i="1"/>
  <c r="EH92" i="1"/>
  <c r="EH93" i="1"/>
  <c r="EH94" i="1"/>
  <c r="EH95" i="1"/>
  <c r="EH96" i="1"/>
  <c r="EH97" i="1"/>
  <c r="EH98" i="1"/>
  <c r="EH99" i="1"/>
  <c r="EH100" i="1"/>
  <c r="EH103" i="1"/>
  <c r="EH104" i="1"/>
  <c r="EH105" i="1"/>
  <c r="EH106" i="1"/>
  <c r="EH108" i="1"/>
  <c r="BL109" i="1"/>
  <c r="BL110" i="1"/>
  <c r="EI88" i="1"/>
  <c r="EI102" i="1"/>
  <c r="EI107" i="1"/>
  <c r="EI59" i="1"/>
  <c r="EI26" i="1"/>
  <c r="EI7" i="1"/>
  <c r="EI8" i="1"/>
  <c r="EI9" i="1"/>
  <c r="EI10" i="1"/>
  <c r="EI11" i="1"/>
  <c r="EI12" i="1"/>
  <c r="EI13" i="1"/>
  <c r="EI14" i="1"/>
  <c r="EI15" i="1"/>
  <c r="EI16" i="1"/>
  <c r="EI17" i="1"/>
  <c r="EI18" i="1"/>
  <c r="EI19" i="1"/>
  <c r="EI20" i="1"/>
  <c r="EI21" i="1"/>
  <c r="EI22" i="1"/>
  <c r="EI23" i="1"/>
  <c r="EI24" i="1"/>
  <c r="EI25"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60" i="1"/>
  <c r="EI61" i="1"/>
  <c r="EI62" i="1"/>
  <c r="EI63" i="1"/>
  <c r="EI64" i="1"/>
  <c r="EI65" i="1"/>
  <c r="EI66" i="1"/>
  <c r="EI67" i="1"/>
  <c r="EI68" i="1"/>
  <c r="EI69" i="1"/>
  <c r="EI70" i="1"/>
  <c r="EI71" i="1"/>
  <c r="EI72" i="1"/>
  <c r="EI73" i="1"/>
  <c r="EI84" i="1"/>
  <c r="EI85" i="1"/>
  <c r="EI86" i="1"/>
  <c r="EI87" i="1"/>
  <c r="EI89" i="1"/>
  <c r="EI90" i="1"/>
  <c r="EI91" i="1"/>
  <c r="EI92" i="1"/>
  <c r="EI93" i="1"/>
  <c r="EI94" i="1"/>
  <c r="EI95" i="1"/>
  <c r="EI96" i="1"/>
  <c r="EI97" i="1"/>
  <c r="EI98" i="1"/>
  <c r="EI99" i="1"/>
  <c r="EI100" i="1"/>
  <c r="EI103" i="1"/>
  <c r="EI104" i="1"/>
  <c r="EI105" i="1"/>
  <c r="EI106" i="1"/>
  <c r="EI108" i="1"/>
  <c r="BM109" i="1"/>
  <c r="BM110" i="1"/>
  <c r="EJ88" i="1"/>
  <c r="EJ102" i="1"/>
  <c r="EJ107" i="1"/>
  <c r="EJ59" i="1"/>
  <c r="EJ26" i="1"/>
  <c r="EJ7" i="1"/>
  <c r="EJ8" i="1"/>
  <c r="EJ9" i="1"/>
  <c r="EJ10" i="1"/>
  <c r="EJ11" i="1"/>
  <c r="EJ12" i="1"/>
  <c r="EJ13" i="1"/>
  <c r="EJ14" i="1"/>
  <c r="EJ15" i="1"/>
  <c r="EJ16" i="1"/>
  <c r="EJ17" i="1"/>
  <c r="EJ18" i="1"/>
  <c r="EJ19" i="1"/>
  <c r="EJ20" i="1"/>
  <c r="EJ21" i="1"/>
  <c r="EJ22" i="1"/>
  <c r="EJ23" i="1"/>
  <c r="EJ24" i="1"/>
  <c r="EJ25" i="1"/>
  <c r="EJ27" i="1"/>
  <c r="EJ28" i="1"/>
  <c r="EJ29" i="1"/>
  <c r="EJ30" i="1"/>
  <c r="EJ31" i="1"/>
  <c r="EJ32" i="1"/>
  <c r="EJ33" i="1"/>
  <c r="EJ34" i="1"/>
  <c r="EJ35" i="1"/>
  <c r="EJ36" i="1"/>
  <c r="EJ37" i="1"/>
  <c r="EJ38" i="1"/>
  <c r="EJ39" i="1"/>
  <c r="EJ40" i="1"/>
  <c r="EJ41" i="1"/>
  <c r="EJ42" i="1"/>
  <c r="EJ43" i="1"/>
  <c r="EJ44" i="1"/>
  <c r="EJ45" i="1"/>
  <c r="EJ46" i="1"/>
  <c r="EJ47" i="1"/>
  <c r="EJ48" i="1"/>
  <c r="EJ49" i="1"/>
  <c r="EJ50" i="1"/>
  <c r="EJ51" i="1"/>
  <c r="EJ52" i="1"/>
  <c r="EJ53" i="1"/>
  <c r="EJ54" i="1"/>
  <c r="EJ55" i="1"/>
  <c r="EJ56" i="1"/>
  <c r="EJ57" i="1"/>
  <c r="EJ58" i="1"/>
  <c r="EJ60" i="1"/>
  <c r="EJ61" i="1"/>
  <c r="EJ62" i="1"/>
  <c r="EJ63" i="1"/>
  <c r="EJ64" i="1"/>
  <c r="EJ65" i="1"/>
  <c r="EJ66" i="1"/>
  <c r="EJ67" i="1"/>
  <c r="EJ68" i="1"/>
  <c r="EJ69" i="1"/>
  <c r="EJ70" i="1"/>
  <c r="EJ71" i="1"/>
  <c r="EJ72" i="1"/>
  <c r="EJ73" i="1"/>
  <c r="EJ84" i="1"/>
  <c r="EJ85" i="1"/>
  <c r="EJ86" i="1"/>
  <c r="EJ87" i="1"/>
  <c r="EJ89" i="1"/>
  <c r="EJ90" i="1"/>
  <c r="EJ91" i="1"/>
  <c r="EJ92" i="1"/>
  <c r="EJ93" i="1"/>
  <c r="EJ94" i="1"/>
  <c r="EJ95" i="1"/>
  <c r="EJ96" i="1"/>
  <c r="EJ97" i="1"/>
  <c r="EJ98" i="1"/>
  <c r="EJ99" i="1"/>
  <c r="EJ100" i="1"/>
  <c r="EJ103" i="1"/>
  <c r="EJ104" i="1"/>
  <c r="EJ105" i="1"/>
  <c r="EJ106" i="1"/>
  <c r="EJ108" i="1"/>
  <c r="BN109" i="1"/>
  <c r="BN110" i="1"/>
  <c r="EK88" i="1"/>
  <c r="EK102" i="1"/>
  <c r="EK107" i="1"/>
  <c r="EK59" i="1"/>
  <c r="EK26" i="1"/>
  <c r="EK7" i="1"/>
  <c r="EK8" i="1"/>
  <c r="EK9" i="1"/>
  <c r="EK10" i="1"/>
  <c r="EK11" i="1"/>
  <c r="EK12" i="1"/>
  <c r="EK13" i="1"/>
  <c r="EK14" i="1"/>
  <c r="EK15" i="1"/>
  <c r="EK16" i="1"/>
  <c r="EK17" i="1"/>
  <c r="EK18" i="1"/>
  <c r="EK19" i="1"/>
  <c r="EK20" i="1"/>
  <c r="EK21" i="1"/>
  <c r="EK22" i="1"/>
  <c r="EK23" i="1"/>
  <c r="EK24" i="1"/>
  <c r="EK25" i="1"/>
  <c r="EK27" i="1"/>
  <c r="EK28" i="1"/>
  <c r="EK29" i="1"/>
  <c r="EK30" i="1"/>
  <c r="EK31" i="1"/>
  <c r="EK32" i="1"/>
  <c r="EK33" i="1"/>
  <c r="EK34" i="1"/>
  <c r="EK35" i="1"/>
  <c r="EK36" i="1"/>
  <c r="EK37" i="1"/>
  <c r="EK38" i="1"/>
  <c r="EK39" i="1"/>
  <c r="EK40" i="1"/>
  <c r="EK41" i="1"/>
  <c r="EK42" i="1"/>
  <c r="EK43" i="1"/>
  <c r="EK44" i="1"/>
  <c r="EK45" i="1"/>
  <c r="EK46" i="1"/>
  <c r="EK47" i="1"/>
  <c r="EK48" i="1"/>
  <c r="EK49" i="1"/>
  <c r="EK50" i="1"/>
  <c r="EK51" i="1"/>
  <c r="EK52" i="1"/>
  <c r="EK53" i="1"/>
  <c r="EK54" i="1"/>
  <c r="EK55" i="1"/>
  <c r="EK56" i="1"/>
  <c r="EK57" i="1"/>
  <c r="EK58" i="1"/>
  <c r="EK60" i="1"/>
  <c r="EK61" i="1"/>
  <c r="EK62" i="1"/>
  <c r="EK63" i="1"/>
  <c r="EK64" i="1"/>
  <c r="EK65" i="1"/>
  <c r="EK66" i="1"/>
  <c r="EK67" i="1"/>
  <c r="EK68" i="1"/>
  <c r="EK69" i="1"/>
  <c r="EK70" i="1"/>
  <c r="EK71" i="1"/>
  <c r="EK72" i="1"/>
  <c r="EK73" i="1"/>
  <c r="EK84" i="1"/>
  <c r="EK85" i="1"/>
  <c r="EK86" i="1"/>
  <c r="EK87" i="1"/>
  <c r="EK89" i="1"/>
  <c r="EK90" i="1"/>
  <c r="EK91" i="1"/>
  <c r="EK92" i="1"/>
  <c r="EK93" i="1"/>
  <c r="EK94" i="1"/>
  <c r="EK95" i="1"/>
  <c r="EK96" i="1"/>
  <c r="EK97" i="1"/>
  <c r="EK98" i="1"/>
  <c r="EK99" i="1"/>
  <c r="EK100" i="1"/>
  <c r="EK103" i="1"/>
  <c r="EK104" i="1"/>
  <c r="EK105" i="1"/>
  <c r="EK106" i="1"/>
  <c r="EK108" i="1"/>
  <c r="BO109" i="1"/>
  <c r="BO110" i="1"/>
  <c r="EL88" i="1"/>
  <c r="EL102" i="1"/>
  <c r="EL107" i="1"/>
  <c r="EL59" i="1"/>
  <c r="EL26" i="1"/>
  <c r="EL7" i="1"/>
  <c r="EL8" i="1"/>
  <c r="EL9" i="1"/>
  <c r="EL10" i="1"/>
  <c r="EL11" i="1"/>
  <c r="EL12" i="1"/>
  <c r="EL13" i="1"/>
  <c r="EL14" i="1"/>
  <c r="EL15" i="1"/>
  <c r="EL16" i="1"/>
  <c r="EL17" i="1"/>
  <c r="EL18" i="1"/>
  <c r="EL19" i="1"/>
  <c r="EL20" i="1"/>
  <c r="EL21" i="1"/>
  <c r="EL22" i="1"/>
  <c r="EL23" i="1"/>
  <c r="EL24" i="1"/>
  <c r="EL25" i="1"/>
  <c r="EL27" i="1"/>
  <c r="EL28" i="1"/>
  <c r="EL29" i="1"/>
  <c r="EL30" i="1"/>
  <c r="EL31" i="1"/>
  <c r="EL32" i="1"/>
  <c r="EL33" i="1"/>
  <c r="EL34" i="1"/>
  <c r="EL35" i="1"/>
  <c r="EL36" i="1"/>
  <c r="EL37" i="1"/>
  <c r="EL38" i="1"/>
  <c r="EL39" i="1"/>
  <c r="EL40" i="1"/>
  <c r="EL41" i="1"/>
  <c r="EL42" i="1"/>
  <c r="EL43" i="1"/>
  <c r="EL44" i="1"/>
  <c r="EL45" i="1"/>
  <c r="EL46" i="1"/>
  <c r="EL47" i="1"/>
  <c r="EL48" i="1"/>
  <c r="EL49" i="1"/>
  <c r="EL50" i="1"/>
  <c r="EL51" i="1"/>
  <c r="EL52" i="1"/>
  <c r="EL53" i="1"/>
  <c r="EL54" i="1"/>
  <c r="EL55" i="1"/>
  <c r="EL56" i="1"/>
  <c r="EL57" i="1"/>
  <c r="EL58" i="1"/>
  <c r="EL60" i="1"/>
  <c r="EL61" i="1"/>
  <c r="EL62" i="1"/>
  <c r="EL63" i="1"/>
  <c r="EL64" i="1"/>
  <c r="EL65" i="1"/>
  <c r="EL66" i="1"/>
  <c r="EL67" i="1"/>
  <c r="EL68" i="1"/>
  <c r="EL69" i="1"/>
  <c r="EL70" i="1"/>
  <c r="EL71" i="1"/>
  <c r="EL72" i="1"/>
  <c r="EL73" i="1"/>
  <c r="EL84" i="1"/>
  <c r="EL85" i="1"/>
  <c r="EL86" i="1"/>
  <c r="EL87" i="1"/>
  <c r="EL89" i="1"/>
  <c r="EL90" i="1"/>
  <c r="EL91" i="1"/>
  <c r="EL92" i="1"/>
  <c r="EL93" i="1"/>
  <c r="EL94" i="1"/>
  <c r="EL95" i="1"/>
  <c r="EL96" i="1"/>
  <c r="EL97" i="1"/>
  <c r="EL98" i="1"/>
  <c r="EL99" i="1"/>
  <c r="EL100" i="1"/>
  <c r="EL103" i="1"/>
  <c r="EL104" i="1"/>
  <c r="EL105" i="1"/>
  <c r="EL106" i="1"/>
  <c r="EL108" i="1"/>
  <c r="BP109" i="1"/>
  <c r="BP110" i="1"/>
  <c r="EM88" i="1"/>
  <c r="EM102" i="1"/>
  <c r="EM107" i="1"/>
  <c r="EM59" i="1"/>
  <c r="EM26" i="1"/>
  <c r="EM7" i="1"/>
  <c r="EM8" i="1"/>
  <c r="EM9" i="1"/>
  <c r="EM10" i="1"/>
  <c r="EM11" i="1"/>
  <c r="EM12" i="1"/>
  <c r="EM13" i="1"/>
  <c r="EM14" i="1"/>
  <c r="EM15" i="1"/>
  <c r="EM16" i="1"/>
  <c r="EM17" i="1"/>
  <c r="EM18" i="1"/>
  <c r="EM19" i="1"/>
  <c r="EM20" i="1"/>
  <c r="EM21" i="1"/>
  <c r="EM22" i="1"/>
  <c r="EM23" i="1"/>
  <c r="EM24" i="1"/>
  <c r="EM25"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60" i="1"/>
  <c r="EM61" i="1"/>
  <c r="EM62" i="1"/>
  <c r="EM63" i="1"/>
  <c r="EM64" i="1"/>
  <c r="EM65" i="1"/>
  <c r="EM66" i="1"/>
  <c r="EM67" i="1"/>
  <c r="EM68" i="1"/>
  <c r="EM69" i="1"/>
  <c r="EM70" i="1"/>
  <c r="EM71" i="1"/>
  <c r="EM72" i="1"/>
  <c r="EM73" i="1"/>
  <c r="EM84" i="1"/>
  <c r="EM85" i="1"/>
  <c r="EM86" i="1"/>
  <c r="EM87" i="1"/>
  <c r="EM89" i="1"/>
  <c r="EM90" i="1"/>
  <c r="EM91" i="1"/>
  <c r="EM92" i="1"/>
  <c r="EM93" i="1"/>
  <c r="EM94" i="1"/>
  <c r="EM95" i="1"/>
  <c r="EM96" i="1"/>
  <c r="EM97" i="1"/>
  <c r="EM98" i="1"/>
  <c r="EM99" i="1"/>
  <c r="EM100" i="1"/>
  <c r="EM103" i="1"/>
  <c r="EM104" i="1"/>
  <c r="EM105" i="1"/>
  <c r="EM106" i="1"/>
  <c r="EM108" i="1"/>
  <c r="BQ109" i="1"/>
  <c r="BQ110" i="1"/>
  <c r="EN88" i="1"/>
  <c r="EN102" i="1"/>
  <c r="EN107" i="1"/>
  <c r="EN59" i="1"/>
  <c r="EN26" i="1"/>
  <c r="EN7" i="1"/>
  <c r="EN8" i="1"/>
  <c r="EN9" i="1"/>
  <c r="EN10" i="1"/>
  <c r="EN11" i="1"/>
  <c r="EN12" i="1"/>
  <c r="EN13" i="1"/>
  <c r="EN14" i="1"/>
  <c r="EN15" i="1"/>
  <c r="EN16" i="1"/>
  <c r="EN17" i="1"/>
  <c r="EN18" i="1"/>
  <c r="EN19" i="1"/>
  <c r="EN20" i="1"/>
  <c r="EN21" i="1"/>
  <c r="EN22" i="1"/>
  <c r="EN23" i="1"/>
  <c r="EN24" i="1"/>
  <c r="EN25"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60" i="1"/>
  <c r="EN61" i="1"/>
  <c r="EN62" i="1"/>
  <c r="EN63" i="1"/>
  <c r="EN64" i="1"/>
  <c r="EN65" i="1"/>
  <c r="EN66" i="1"/>
  <c r="EN67" i="1"/>
  <c r="EN68" i="1"/>
  <c r="EN69" i="1"/>
  <c r="EN70" i="1"/>
  <c r="EN71" i="1"/>
  <c r="EN72" i="1"/>
  <c r="EN73" i="1"/>
  <c r="EN84" i="1"/>
  <c r="EN85" i="1"/>
  <c r="EN86" i="1"/>
  <c r="EN87" i="1"/>
  <c r="EN89" i="1"/>
  <c r="EN90" i="1"/>
  <c r="EN91" i="1"/>
  <c r="EN92" i="1"/>
  <c r="EN93" i="1"/>
  <c r="EN94" i="1"/>
  <c r="EN95" i="1"/>
  <c r="EN96" i="1"/>
  <c r="EN97" i="1"/>
  <c r="EN98" i="1"/>
  <c r="EN99" i="1"/>
  <c r="EN100" i="1"/>
  <c r="EN103" i="1"/>
  <c r="EN104" i="1"/>
  <c r="EN105" i="1"/>
  <c r="EN106" i="1"/>
  <c r="EN108" i="1"/>
  <c r="BR109" i="1"/>
  <c r="BR110" i="1"/>
  <c r="EO88" i="1"/>
  <c r="EO102" i="1"/>
  <c r="EO107" i="1"/>
  <c r="EO59" i="1"/>
  <c r="EO26" i="1"/>
  <c r="EO7" i="1"/>
  <c r="EO8" i="1"/>
  <c r="EO9" i="1"/>
  <c r="EO10" i="1"/>
  <c r="EO11" i="1"/>
  <c r="EO12" i="1"/>
  <c r="EO13" i="1"/>
  <c r="EO14" i="1"/>
  <c r="EO15" i="1"/>
  <c r="EO16" i="1"/>
  <c r="EO17" i="1"/>
  <c r="EO18" i="1"/>
  <c r="EO19" i="1"/>
  <c r="EO20" i="1"/>
  <c r="EO21" i="1"/>
  <c r="EO22" i="1"/>
  <c r="EO23" i="1"/>
  <c r="EO24" i="1"/>
  <c r="EO25" i="1"/>
  <c r="EO27" i="1"/>
  <c r="EO28" i="1"/>
  <c r="EO29" i="1"/>
  <c r="EO30" i="1"/>
  <c r="EO31" i="1"/>
  <c r="EO32" i="1"/>
  <c r="EO33" i="1"/>
  <c r="EO34" i="1"/>
  <c r="EO35" i="1"/>
  <c r="EO36" i="1"/>
  <c r="EO37" i="1"/>
  <c r="EO38" i="1"/>
  <c r="EO39" i="1"/>
  <c r="EO40" i="1"/>
  <c r="EO41" i="1"/>
  <c r="EO42" i="1"/>
  <c r="EO43" i="1"/>
  <c r="EO44" i="1"/>
  <c r="EO45" i="1"/>
  <c r="EO46" i="1"/>
  <c r="EO47" i="1"/>
  <c r="EO48" i="1"/>
  <c r="EO49" i="1"/>
  <c r="EO50" i="1"/>
  <c r="EO51" i="1"/>
  <c r="EO52" i="1"/>
  <c r="EO53" i="1"/>
  <c r="EO54" i="1"/>
  <c r="EO55" i="1"/>
  <c r="EO56" i="1"/>
  <c r="EO57" i="1"/>
  <c r="EO58" i="1"/>
  <c r="EO60" i="1"/>
  <c r="EO61" i="1"/>
  <c r="EO62" i="1"/>
  <c r="EO63" i="1"/>
  <c r="EO64" i="1"/>
  <c r="EO65" i="1"/>
  <c r="EO66" i="1"/>
  <c r="EO67" i="1"/>
  <c r="EO68" i="1"/>
  <c r="EO69" i="1"/>
  <c r="EO70" i="1"/>
  <c r="EO71" i="1"/>
  <c r="EO72" i="1"/>
  <c r="EO73" i="1"/>
  <c r="EO84" i="1"/>
  <c r="EO85" i="1"/>
  <c r="EO86" i="1"/>
  <c r="EO87" i="1"/>
  <c r="EO89" i="1"/>
  <c r="EO90" i="1"/>
  <c r="EO91" i="1"/>
  <c r="EO92" i="1"/>
  <c r="EO93" i="1"/>
  <c r="EO94" i="1"/>
  <c r="EO95" i="1"/>
  <c r="EO96" i="1"/>
  <c r="EO97" i="1"/>
  <c r="EO98" i="1"/>
  <c r="EO99" i="1"/>
  <c r="EO100" i="1"/>
  <c r="EO103" i="1"/>
  <c r="EO104" i="1"/>
  <c r="EO105" i="1"/>
  <c r="EO106" i="1"/>
  <c r="EO108" i="1"/>
  <c r="BS109" i="1"/>
  <c r="BS110" i="1"/>
  <c r="EP88" i="1"/>
  <c r="EP102" i="1"/>
  <c r="EP107" i="1"/>
  <c r="EP59" i="1"/>
  <c r="EP26" i="1"/>
  <c r="EP7" i="1"/>
  <c r="EP8" i="1"/>
  <c r="EP9" i="1"/>
  <c r="EP10" i="1"/>
  <c r="EP11" i="1"/>
  <c r="EP12" i="1"/>
  <c r="EP13" i="1"/>
  <c r="EP14" i="1"/>
  <c r="EP15" i="1"/>
  <c r="EP16" i="1"/>
  <c r="EP17" i="1"/>
  <c r="EP18" i="1"/>
  <c r="EP19" i="1"/>
  <c r="EP20" i="1"/>
  <c r="EP21" i="1"/>
  <c r="EP22" i="1"/>
  <c r="EP23" i="1"/>
  <c r="EP24" i="1"/>
  <c r="EP25" i="1"/>
  <c r="EP27" i="1"/>
  <c r="EP28" i="1"/>
  <c r="EP29" i="1"/>
  <c r="EP30" i="1"/>
  <c r="EP31" i="1"/>
  <c r="EP32" i="1"/>
  <c r="EP33" i="1"/>
  <c r="EP34" i="1"/>
  <c r="EP35" i="1"/>
  <c r="EP36" i="1"/>
  <c r="EP37" i="1"/>
  <c r="EP38" i="1"/>
  <c r="EP39" i="1"/>
  <c r="EP40" i="1"/>
  <c r="EP41" i="1"/>
  <c r="EP42" i="1"/>
  <c r="EP43" i="1"/>
  <c r="EP44" i="1"/>
  <c r="EP45" i="1"/>
  <c r="EP46" i="1"/>
  <c r="EP47" i="1"/>
  <c r="EP48" i="1"/>
  <c r="EP49" i="1"/>
  <c r="EP50" i="1"/>
  <c r="EP51" i="1"/>
  <c r="EP52" i="1"/>
  <c r="EP53" i="1"/>
  <c r="EP54" i="1"/>
  <c r="EP55" i="1"/>
  <c r="EP56" i="1"/>
  <c r="EP57" i="1"/>
  <c r="EP58" i="1"/>
  <c r="EP60" i="1"/>
  <c r="EP61" i="1"/>
  <c r="EP62" i="1"/>
  <c r="EP63" i="1"/>
  <c r="EP64" i="1"/>
  <c r="EP65" i="1"/>
  <c r="EP66" i="1"/>
  <c r="EP67" i="1"/>
  <c r="EP68" i="1"/>
  <c r="EP69" i="1"/>
  <c r="EP70" i="1"/>
  <c r="EP71" i="1"/>
  <c r="EP72" i="1"/>
  <c r="EP73" i="1"/>
  <c r="EP84" i="1"/>
  <c r="EP85" i="1"/>
  <c r="EP86" i="1"/>
  <c r="EP87" i="1"/>
  <c r="EP89" i="1"/>
  <c r="EP90" i="1"/>
  <c r="EP91" i="1"/>
  <c r="EP92" i="1"/>
  <c r="EP93" i="1"/>
  <c r="EP94" i="1"/>
  <c r="EP95" i="1"/>
  <c r="EP96" i="1"/>
  <c r="EP97" i="1"/>
  <c r="EP98" i="1"/>
  <c r="EP99" i="1"/>
  <c r="EP100" i="1"/>
  <c r="EP103" i="1"/>
  <c r="EP104" i="1"/>
  <c r="EP105" i="1"/>
  <c r="EP106" i="1"/>
  <c r="EP108" i="1"/>
  <c r="BT109" i="1"/>
  <c r="BT110" i="1"/>
  <c r="EQ88" i="1"/>
  <c r="EQ102" i="1"/>
  <c r="EQ107" i="1"/>
  <c r="EQ59" i="1"/>
  <c r="EQ26" i="1"/>
  <c r="EQ7" i="1"/>
  <c r="EQ8" i="1"/>
  <c r="EQ9" i="1"/>
  <c r="EQ10" i="1"/>
  <c r="EQ11" i="1"/>
  <c r="EQ12" i="1"/>
  <c r="EQ13" i="1"/>
  <c r="EQ14" i="1"/>
  <c r="EQ15" i="1"/>
  <c r="EQ16" i="1"/>
  <c r="EQ17" i="1"/>
  <c r="EQ18" i="1"/>
  <c r="EQ19" i="1"/>
  <c r="EQ20" i="1"/>
  <c r="EQ21" i="1"/>
  <c r="EQ22" i="1"/>
  <c r="EQ23" i="1"/>
  <c r="EQ24" i="1"/>
  <c r="EQ25" i="1"/>
  <c r="EQ27" i="1"/>
  <c r="EQ28" i="1"/>
  <c r="EQ29" i="1"/>
  <c r="EQ30" i="1"/>
  <c r="EQ31" i="1"/>
  <c r="EQ32" i="1"/>
  <c r="EQ33" i="1"/>
  <c r="EQ34" i="1"/>
  <c r="EQ35" i="1"/>
  <c r="EQ36" i="1"/>
  <c r="EQ37" i="1"/>
  <c r="EQ38" i="1"/>
  <c r="EQ39" i="1"/>
  <c r="EQ40" i="1"/>
  <c r="EQ41" i="1"/>
  <c r="EQ42" i="1"/>
  <c r="EQ43" i="1"/>
  <c r="EQ44" i="1"/>
  <c r="EQ45" i="1"/>
  <c r="EQ46" i="1"/>
  <c r="EQ47" i="1"/>
  <c r="EQ48" i="1"/>
  <c r="EQ49" i="1"/>
  <c r="EQ50" i="1"/>
  <c r="EQ51" i="1"/>
  <c r="EQ52" i="1"/>
  <c r="EQ53" i="1"/>
  <c r="EQ54" i="1"/>
  <c r="EQ55" i="1"/>
  <c r="EQ56" i="1"/>
  <c r="EQ57" i="1"/>
  <c r="EQ58" i="1"/>
  <c r="EQ60" i="1"/>
  <c r="EQ61" i="1"/>
  <c r="EQ62" i="1"/>
  <c r="EQ63" i="1"/>
  <c r="EQ64" i="1"/>
  <c r="EQ65" i="1"/>
  <c r="EQ66" i="1"/>
  <c r="EQ67" i="1"/>
  <c r="EQ68" i="1"/>
  <c r="EQ69" i="1"/>
  <c r="EQ70" i="1"/>
  <c r="EQ71" i="1"/>
  <c r="EQ72" i="1"/>
  <c r="EQ73" i="1"/>
  <c r="EQ84" i="1"/>
  <c r="EQ85" i="1"/>
  <c r="EQ86" i="1"/>
  <c r="EQ87" i="1"/>
  <c r="EQ89" i="1"/>
  <c r="EQ90" i="1"/>
  <c r="EQ91" i="1"/>
  <c r="EQ92" i="1"/>
  <c r="EQ93" i="1"/>
  <c r="EQ94" i="1"/>
  <c r="EQ95" i="1"/>
  <c r="EQ96" i="1"/>
  <c r="EQ97" i="1"/>
  <c r="EQ98" i="1"/>
  <c r="EQ99" i="1"/>
  <c r="EQ100" i="1"/>
  <c r="EQ103" i="1"/>
  <c r="EQ104" i="1"/>
  <c r="EQ105" i="1"/>
  <c r="EQ106" i="1"/>
  <c r="EQ108" i="1"/>
  <c r="BU109" i="1"/>
  <c r="BU110" i="1"/>
  <c r="ER88" i="1"/>
  <c r="ER102" i="1"/>
  <c r="ER107" i="1"/>
  <c r="ER59" i="1"/>
  <c r="ER26" i="1"/>
  <c r="ER7" i="1"/>
  <c r="ER8" i="1"/>
  <c r="ER9" i="1"/>
  <c r="ER10" i="1"/>
  <c r="ER11" i="1"/>
  <c r="ER12" i="1"/>
  <c r="ER13" i="1"/>
  <c r="ER14" i="1"/>
  <c r="ER15" i="1"/>
  <c r="ER16" i="1"/>
  <c r="ER17" i="1"/>
  <c r="ER18" i="1"/>
  <c r="ER19" i="1"/>
  <c r="ER20" i="1"/>
  <c r="ER21" i="1"/>
  <c r="ER22" i="1"/>
  <c r="ER23" i="1"/>
  <c r="ER24" i="1"/>
  <c r="ER25" i="1"/>
  <c r="ER27" i="1"/>
  <c r="ER28" i="1"/>
  <c r="ER29" i="1"/>
  <c r="ER30" i="1"/>
  <c r="ER31" i="1"/>
  <c r="ER32" i="1"/>
  <c r="ER33" i="1"/>
  <c r="ER34" i="1"/>
  <c r="ER35" i="1"/>
  <c r="ER36" i="1"/>
  <c r="ER37" i="1"/>
  <c r="ER38" i="1"/>
  <c r="ER39" i="1"/>
  <c r="ER40" i="1"/>
  <c r="ER41" i="1"/>
  <c r="ER42" i="1"/>
  <c r="ER43" i="1"/>
  <c r="ER44" i="1"/>
  <c r="ER45" i="1"/>
  <c r="ER46" i="1"/>
  <c r="ER47" i="1"/>
  <c r="ER48" i="1"/>
  <c r="ER49" i="1"/>
  <c r="ER50" i="1"/>
  <c r="ER51" i="1"/>
  <c r="ER52" i="1"/>
  <c r="ER53" i="1"/>
  <c r="ER54" i="1"/>
  <c r="ER55" i="1"/>
  <c r="ER56" i="1"/>
  <c r="ER57" i="1"/>
  <c r="ER58" i="1"/>
  <c r="ER60" i="1"/>
  <c r="ER61" i="1"/>
  <c r="ER62" i="1"/>
  <c r="ER63" i="1"/>
  <c r="ER64" i="1"/>
  <c r="ER65" i="1"/>
  <c r="ER66" i="1"/>
  <c r="ER67" i="1"/>
  <c r="ER68" i="1"/>
  <c r="ER69" i="1"/>
  <c r="ER70" i="1"/>
  <c r="ER71" i="1"/>
  <c r="ER72" i="1"/>
  <c r="ER73" i="1"/>
  <c r="ER84" i="1"/>
  <c r="ER85" i="1"/>
  <c r="ER86" i="1"/>
  <c r="ER87" i="1"/>
  <c r="ER89" i="1"/>
  <c r="ER90" i="1"/>
  <c r="ER91" i="1"/>
  <c r="ER92" i="1"/>
  <c r="ER93" i="1"/>
  <c r="ER94" i="1"/>
  <c r="ER95" i="1"/>
  <c r="ER96" i="1"/>
  <c r="ER97" i="1"/>
  <c r="ER98" i="1"/>
  <c r="ER99" i="1"/>
  <c r="ER100" i="1"/>
  <c r="ER103" i="1"/>
  <c r="ER104" i="1"/>
  <c r="ER105" i="1"/>
  <c r="ER106" i="1"/>
  <c r="ER108" i="1"/>
  <c r="BV109" i="1"/>
  <c r="BV110" i="1"/>
  <c r="ES88" i="1"/>
  <c r="ES102" i="1"/>
  <c r="ES107" i="1"/>
  <c r="ES59" i="1"/>
  <c r="ES26" i="1"/>
  <c r="ES7" i="1"/>
  <c r="ES8" i="1"/>
  <c r="ES9" i="1"/>
  <c r="ES10" i="1"/>
  <c r="ES11" i="1"/>
  <c r="ES12" i="1"/>
  <c r="ES13" i="1"/>
  <c r="ES14" i="1"/>
  <c r="ES15" i="1"/>
  <c r="ES16" i="1"/>
  <c r="ES17" i="1"/>
  <c r="ES18" i="1"/>
  <c r="ES19" i="1"/>
  <c r="ES20" i="1"/>
  <c r="ES21" i="1"/>
  <c r="ES22" i="1"/>
  <c r="ES23" i="1"/>
  <c r="ES24" i="1"/>
  <c r="ES25" i="1"/>
  <c r="ES27" i="1"/>
  <c r="ES28" i="1"/>
  <c r="ES29" i="1"/>
  <c r="ES30" i="1"/>
  <c r="ES31" i="1"/>
  <c r="ES32" i="1"/>
  <c r="ES33" i="1"/>
  <c r="ES34" i="1"/>
  <c r="ES35" i="1"/>
  <c r="ES36" i="1"/>
  <c r="ES37" i="1"/>
  <c r="ES38" i="1"/>
  <c r="ES39" i="1"/>
  <c r="ES40" i="1"/>
  <c r="ES41" i="1"/>
  <c r="ES42" i="1"/>
  <c r="ES43" i="1"/>
  <c r="ES44" i="1"/>
  <c r="ES45" i="1"/>
  <c r="ES46" i="1"/>
  <c r="ES47" i="1"/>
  <c r="ES48" i="1"/>
  <c r="ES49" i="1"/>
  <c r="ES50" i="1"/>
  <c r="ES51" i="1"/>
  <c r="ES52" i="1"/>
  <c r="ES53" i="1"/>
  <c r="ES54" i="1"/>
  <c r="ES55" i="1"/>
  <c r="ES56" i="1"/>
  <c r="ES57" i="1"/>
  <c r="ES58" i="1"/>
  <c r="ES60" i="1"/>
  <c r="ES61" i="1"/>
  <c r="ES62" i="1"/>
  <c r="ES63" i="1"/>
  <c r="ES64" i="1"/>
  <c r="ES65" i="1"/>
  <c r="ES66" i="1"/>
  <c r="ES67" i="1"/>
  <c r="ES68" i="1"/>
  <c r="ES69" i="1"/>
  <c r="ES70" i="1"/>
  <c r="ES71" i="1"/>
  <c r="ES72" i="1"/>
  <c r="ES73" i="1"/>
  <c r="ES84" i="1"/>
  <c r="ES85" i="1"/>
  <c r="ES86" i="1"/>
  <c r="ES87" i="1"/>
  <c r="ES89" i="1"/>
  <c r="ES90" i="1"/>
  <c r="ES91" i="1"/>
  <c r="ES92" i="1"/>
  <c r="ES93" i="1"/>
  <c r="ES94" i="1"/>
  <c r="ES95" i="1"/>
  <c r="ES96" i="1"/>
  <c r="ES97" i="1"/>
  <c r="ES98" i="1"/>
  <c r="ES99" i="1"/>
  <c r="ES100" i="1"/>
  <c r="ES103" i="1"/>
  <c r="ES104" i="1"/>
  <c r="ES105" i="1"/>
  <c r="ES106" i="1"/>
  <c r="ES108" i="1"/>
  <c r="BW109" i="1"/>
  <c r="BW110" i="1"/>
  <c r="ET88" i="1"/>
  <c r="ET102" i="1"/>
  <c r="ET107" i="1"/>
  <c r="ET59" i="1"/>
  <c r="ET26" i="1"/>
  <c r="ET7" i="1"/>
  <c r="ET8" i="1"/>
  <c r="ET9" i="1"/>
  <c r="ET10" i="1"/>
  <c r="ET11" i="1"/>
  <c r="ET12" i="1"/>
  <c r="ET13" i="1"/>
  <c r="ET14" i="1"/>
  <c r="ET15" i="1"/>
  <c r="ET16" i="1"/>
  <c r="ET17" i="1"/>
  <c r="ET18" i="1"/>
  <c r="ET19" i="1"/>
  <c r="ET20" i="1"/>
  <c r="ET21" i="1"/>
  <c r="ET22" i="1"/>
  <c r="ET23" i="1"/>
  <c r="ET24" i="1"/>
  <c r="ET25" i="1"/>
  <c r="ET27" i="1"/>
  <c r="ET28" i="1"/>
  <c r="ET29" i="1"/>
  <c r="ET30" i="1"/>
  <c r="ET31" i="1"/>
  <c r="ET32" i="1"/>
  <c r="ET33" i="1"/>
  <c r="ET34" i="1"/>
  <c r="ET35" i="1"/>
  <c r="ET36" i="1"/>
  <c r="ET37" i="1"/>
  <c r="ET38" i="1"/>
  <c r="ET39" i="1"/>
  <c r="ET40" i="1"/>
  <c r="ET41" i="1"/>
  <c r="ET42" i="1"/>
  <c r="ET43" i="1"/>
  <c r="ET44" i="1"/>
  <c r="ET45" i="1"/>
  <c r="ET46" i="1"/>
  <c r="ET47" i="1"/>
  <c r="ET48" i="1"/>
  <c r="ET49" i="1"/>
  <c r="ET50" i="1"/>
  <c r="ET51" i="1"/>
  <c r="ET52" i="1"/>
  <c r="ET53" i="1"/>
  <c r="ET54" i="1"/>
  <c r="ET55" i="1"/>
  <c r="ET56" i="1"/>
  <c r="ET57" i="1"/>
  <c r="ET58" i="1"/>
  <c r="ET60" i="1"/>
  <c r="ET61" i="1"/>
  <c r="ET62" i="1"/>
  <c r="ET63" i="1"/>
  <c r="ET64" i="1"/>
  <c r="ET65" i="1"/>
  <c r="ET66" i="1"/>
  <c r="ET67" i="1"/>
  <c r="ET68" i="1"/>
  <c r="ET69" i="1"/>
  <c r="ET70" i="1"/>
  <c r="ET71" i="1"/>
  <c r="ET72" i="1"/>
  <c r="ET73" i="1"/>
  <c r="ET84" i="1"/>
  <c r="ET85" i="1"/>
  <c r="ET86" i="1"/>
  <c r="ET87" i="1"/>
  <c r="ET89" i="1"/>
  <c r="ET90" i="1"/>
  <c r="ET91" i="1"/>
  <c r="ET92" i="1"/>
  <c r="ET93" i="1"/>
  <c r="ET94" i="1"/>
  <c r="ET95" i="1"/>
  <c r="ET96" i="1"/>
  <c r="ET97" i="1"/>
  <c r="ET98" i="1"/>
  <c r="ET99" i="1"/>
  <c r="ET100" i="1"/>
  <c r="ET103" i="1"/>
  <c r="ET104" i="1"/>
  <c r="ET105" i="1"/>
  <c r="ET106" i="1"/>
  <c r="ET108" i="1"/>
  <c r="BX109" i="1"/>
  <c r="BX110" i="1"/>
  <c r="EU88" i="1"/>
  <c r="EU102" i="1"/>
  <c r="EU107" i="1"/>
  <c r="EU59" i="1"/>
  <c r="EU26" i="1"/>
  <c r="EU7" i="1"/>
  <c r="EU8" i="1"/>
  <c r="EU9" i="1"/>
  <c r="EU10" i="1"/>
  <c r="EU11" i="1"/>
  <c r="EU12" i="1"/>
  <c r="EU13" i="1"/>
  <c r="EU14" i="1"/>
  <c r="EU15" i="1"/>
  <c r="EU16" i="1"/>
  <c r="EU17" i="1"/>
  <c r="EU18" i="1"/>
  <c r="EU19" i="1"/>
  <c r="EU20" i="1"/>
  <c r="EU21" i="1"/>
  <c r="EU22" i="1"/>
  <c r="EU23" i="1"/>
  <c r="EU24" i="1"/>
  <c r="EU25" i="1"/>
  <c r="EU27" i="1"/>
  <c r="EU28" i="1"/>
  <c r="EU29" i="1"/>
  <c r="EU30" i="1"/>
  <c r="EU31" i="1"/>
  <c r="EU32" i="1"/>
  <c r="EU33" i="1"/>
  <c r="EU34" i="1"/>
  <c r="EU35" i="1"/>
  <c r="EU36" i="1"/>
  <c r="EU37" i="1"/>
  <c r="EU38" i="1"/>
  <c r="EU39" i="1"/>
  <c r="EU40" i="1"/>
  <c r="EU41" i="1"/>
  <c r="EU42" i="1"/>
  <c r="EU43" i="1"/>
  <c r="EU44" i="1"/>
  <c r="EU45" i="1"/>
  <c r="EU46" i="1"/>
  <c r="EU47" i="1"/>
  <c r="EU48" i="1"/>
  <c r="EU49" i="1"/>
  <c r="EU50" i="1"/>
  <c r="EU51" i="1"/>
  <c r="EU52" i="1"/>
  <c r="EU53" i="1"/>
  <c r="EU54" i="1"/>
  <c r="EU55" i="1"/>
  <c r="EU56" i="1"/>
  <c r="EU57" i="1"/>
  <c r="EU58" i="1"/>
  <c r="EU60" i="1"/>
  <c r="EU61" i="1"/>
  <c r="EU62" i="1"/>
  <c r="EU63" i="1"/>
  <c r="EU64" i="1"/>
  <c r="EU65" i="1"/>
  <c r="EU66" i="1"/>
  <c r="EU67" i="1"/>
  <c r="EU68" i="1"/>
  <c r="EU69" i="1"/>
  <c r="EU70" i="1"/>
  <c r="EU71" i="1"/>
  <c r="EU72" i="1"/>
  <c r="EU73" i="1"/>
  <c r="EU84" i="1"/>
  <c r="EU85" i="1"/>
  <c r="EU86" i="1"/>
  <c r="EU87" i="1"/>
  <c r="EU89" i="1"/>
  <c r="EU90" i="1"/>
  <c r="EU91" i="1"/>
  <c r="EU92" i="1"/>
  <c r="EU93" i="1"/>
  <c r="EU94" i="1"/>
  <c r="EU95" i="1"/>
  <c r="EU96" i="1"/>
  <c r="EU97" i="1"/>
  <c r="EU98" i="1"/>
  <c r="EU99" i="1"/>
  <c r="EU100" i="1"/>
  <c r="EU103" i="1"/>
  <c r="EU104" i="1"/>
  <c r="EU105" i="1"/>
  <c r="EU106" i="1"/>
  <c r="EU108" i="1"/>
  <c r="BY109" i="1"/>
  <c r="BY110" i="1"/>
  <c r="EV88" i="1"/>
  <c r="EV102" i="1"/>
  <c r="EV107" i="1"/>
  <c r="EV59" i="1"/>
  <c r="EV26" i="1"/>
  <c r="EV7" i="1"/>
  <c r="EV8" i="1"/>
  <c r="EV9" i="1"/>
  <c r="EV10" i="1"/>
  <c r="EV11" i="1"/>
  <c r="EV12" i="1"/>
  <c r="EV13" i="1"/>
  <c r="EV14" i="1"/>
  <c r="EV15" i="1"/>
  <c r="EV16" i="1"/>
  <c r="EV17" i="1"/>
  <c r="EV18" i="1"/>
  <c r="EV19" i="1"/>
  <c r="EV20" i="1"/>
  <c r="EV21" i="1"/>
  <c r="EV22" i="1"/>
  <c r="EV23" i="1"/>
  <c r="EV24" i="1"/>
  <c r="EV25" i="1"/>
  <c r="EV27" i="1"/>
  <c r="EV28" i="1"/>
  <c r="EV29" i="1"/>
  <c r="EV30" i="1"/>
  <c r="EV31" i="1"/>
  <c r="EV32" i="1"/>
  <c r="EV33" i="1"/>
  <c r="EV34" i="1"/>
  <c r="EV35" i="1"/>
  <c r="EV36" i="1"/>
  <c r="EV37" i="1"/>
  <c r="EV38" i="1"/>
  <c r="EV39" i="1"/>
  <c r="EV40" i="1"/>
  <c r="EV41" i="1"/>
  <c r="EV42" i="1"/>
  <c r="EV43" i="1"/>
  <c r="EV44" i="1"/>
  <c r="EV45" i="1"/>
  <c r="EV46" i="1"/>
  <c r="EV47" i="1"/>
  <c r="EV48" i="1"/>
  <c r="EV49" i="1"/>
  <c r="EV50" i="1"/>
  <c r="EV51" i="1"/>
  <c r="EV52" i="1"/>
  <c r="EV53" i="1"/>
  <c r="EV54" i="1"/>
  <c r="EV55" i="1"/>
  <c r="EV56" i="1"/>
  <c r="EV57" i="1"/>
  <c r="EV58" i="1"/>
  <c r="EV60" i="1"/>
  <c r="EV61" i="1"/>
  <c r="EV62" i="1"/>
  <c r="EV63" i="1"/>
  <c r="EV64" i="1"/>
  <c r="EV65" i="1"/>
  <c r="EV66" i="1"/>
  <c r="EV67" i="1"/>
  <c r="EV68" i="1"/>
  <c r="EV69" i="1"/>
  <c r="EV70" i="1"/>
  <c r="EV71" i="1"/>
  <c r="EV72" i="1"/>
  <c r="EV73" i="1"/>
  <c r="EV84" i="1"/>
  <c r="EV85" i="1"/>
  <c r="EV86" i="1"/>
  <c r="EV87" i="1"/>
  <c r="EV89" i="1"/>
  <c r="EV90" i="1"/>
  <c r="EV91" i="1"/>
  <c r="EV92" i="1"/>
  <c r="EV93" i="1"/>
  <c r="EV94" i="1"/>
  <c r="EV95" i="1"/>
  <c r="EV96" i="1"/>
  <c r="EV97" i="1"/>
  <c r="EV98" i="1"/>
  <c r="EV99" i="1"/>
  <c r="EV100" i="1"/>
  <c r="EV103" i="1"/>
  <c r="EV104" i="1"/>
  <c r="EV105" i="1"/>
  <c r="EV106" i="1"/>
  <c r="EV108" i="1"/>
  <c r="BZ109" i="1"/>
  <c r="BZ110" i="1"/>
  <c r="EW88" i="1"/>
  <c r="EW102" i="1"/>
  <c r="EW107" i="1"/>
  <c r="EW59" i="1"/>
  <c r="EW26" i="1"/>
  <c r="EW7" i="1"/>
  <c r="EW8" i="1"/>
  <c r="EW9" i="1"/>
  <c r="EW10" i="1"/>
  <c r="EW11" i="1"/>
  <c r="EW12" i="1"/>
  <c r="EW13" i="1"/>
  <c r="EW14" i="1"/>
  <c r="EW15" i="1"/>
  <c r="EW16" i="1"/>
  <c r="EW17" i="1"/>
  <c r="EW18" i="1"/>
  <c r="EW19" i="1"/>
  <c r="EW20" i="1"/>
  <c r="EW21" i="1"/>
  <c r="EW22" i="1"/>
  <c r="EW23" i="1"/>
  <c r="EW24" i="1"/>
  <c r="EW25" i="1"/>
  <c r="EW27" i="1"/>
  <c r="EW28" i="1"/>
  <c r="EW29" i="1"/>
  <c r="EW30" i="1"/>
  <c r="EW31" i="1"/>
  <c r="EW32" i="1"/>
  <c r="EW33" i="1"/>
  <c r="EW34" i="1"/>
  <c r="EW35" i="1"/>
  <c r="EW36" i="1"/>
  <c r="EW37" i="1"/>
  <c r="EW38" i="1"/>
  <c r="EW39" i="1"/>
  <c r="EW40" i="1"/>
  <c r="EW41" i="1"/>
  <c r="EW42" i="1"/>
  <c r="EW43" i="1"/>
  <c r="EW44" i="1"/>
  <c r="EW45" i="1"/>
  <c r="EW46" i="1"/>
  <c r="EW47" i="1"/>
  <c r="EW48" i="1"/>
  <c r="EW49" i="1"/>
  <c r="EW50" i="1"/>
  <c r="EW51" i="1"/>
  <c r="EW52" i="1"/>
  <c r="EW53" i="1"/>
  <c r="EW54" i="1"/>
  <c r="EW55" i="1"/>
  <c r="EW56" i="1"/>
  <c r="EW57" i="1"/>
  <c r="EW58" i="1"/>
  <c r="EW60" i="1"/>
  <c r="EW61" i="1"/>
  <c r="EW62" i="1"/>
  <c r="EW63" i="1"/>
  <c r="EW64" i="1"/>
  <c r="EW65" i="1"/>
  <c r="EW66" i="1"/>
  <c r="EW67" i="1"/>
  <c r="EW68" i="1"/>
  <c r="EW69" i="1"/>
  <c r="EW70" i="1"/>
  <c r="EW71" i="1"/>
  <c r="EW72" i="1"/>
  <c r="EW73" i="1"/>
  <c r="EW84" i="1"/>
  <c r="EW85" i="1"/>
  <c r="EW86" i="1"/>
  <c r="EW87" i="1"/>
  <c r="EW89" i="1"/>
  <c r="EW90" i="1"/>
  <c r="EW91" i="1"/>
  <c r="EW92" i="1"/>
  <c r="EW93" i="1"/>
  <c r="EW94" i="1"/>
  <c r="EW95" i="1"/>
  <c r="EW96" i="1"/>
  <c r="EW97" i="1"/>
  <c r="EW98" i="1"/>
  <c r="EW99" i="1"/>
  <c r="EW100" i="1"/>
  <c r="EW103" i="1"/>
  <c r="EW104" i="1"/>
  <c r="EW105" i="1"/>
  <c r="EW106" i="1"/>
  <c r="EW108" i="1"/>
  <c r="CA109" i="1"/>
  <c r="CA110" i="1"/>
  <c r="EX88" i="1"/>
  <c r="EX102" i="1"/>
  <c r="EX107" i="1"/>
  <c r="EX59" i="1"/>
  <c r="EX26" i="1"/>
  <c r="EX7" i="1"/>
  <c r="EX8" i="1"/>
  <c r="EX9" i="1"/>
  <c r="EX10" i="1"/>
  <c r="EX11" i="1"/>
  <c r="EX12" i="1"/>
  <c r="EX13" i="1"/>
  <c r="EX14" i="1"/>
  <c r="EX15" i="1"/>
  <c r="EX16" i="1"/>
  <c r="EX17" i="1"/>
  <c r="EX18" i="1"/>
  <c r="EX19" i="1"/>
  <c r="EX20" i="1"/>
  <c r="EX21" i="1"/>
  <c r="EX22" i="1"/>
  <c r="EX23" i="1"/>
  <c r="EX24" i="1"/>
  <c r="EX25" i="1"/>
  <c r="EX27" i="1"/>
  <c r="EX28" i="1"/>
  <c r="EX29" i="1"/>
  <c r="EX30" i="1"/>
  <c r="EX31" i="1"/>
  <c r="EX32" i="1"/>
  <c r="EX33" i="1"/>
  <c r="EX34" i="1"/>
  <c r="EX35" i="1"/>
  <c r="EX36" i="1"/>
  <c r="EX37" i="1"/>
  <c r="EX38" i="1"/>
  <c r="EX39" i="1"/>
  <c r="EX40" i="1"/>
  <c r="EX41" i="1"/>
  <c r="EX42" i="1"/>
  <c r="EX43" i="1"/>
  <c r="EX44" i="1"/>
  <c r="EX45" i="1"/>
  <c r="EX46" i="1"/>
  <c r="EX47" i="1"/>
  <c r="EX48" i="1"/>
  <c r="EX49" i="1"/>
  <c r="EX50" i="1"/>
  <c r="EX51" i="1"/>
  <c r="EX52" i="1"/>
  <c r="EX53" i="1"/>
  <c r="EX54" i="1"/>
  <c r="EX55" i="1"/>
  <c r="EX56" i="1"/>
  <c r="EX57" i="1"/>
  <c r="EX58" i="1"/>
  <c r="EX60" i="1"/>
  <c r="EX61" i="1"/>
  <c r="EX62" i="1"/>
  <c r="EX63" i="1"/>
  <c r="EX64" i="1"/>
  <c r="EX65" i="1"/>
  <c r="EX66" i="1"/>
  <c r="EX67" i="1"/>
  <c r="EX68" i="1"/>
  <c r="EX69" i="1"/>
  <c r="EX70" i="1"/>
  <c r="EX71" i="1"/>
  <c r="EX72" i="1"/>
  <c r="EX73" i="1"/>
  <c r="EX84" i="1"/>
  <c r="EX85" i="1"/>
  <c r="EX86" i="1"/>
  <c r="EX87" i="1"/>
  <c r="EX89" i="1"/>
  <c r="EX90" i="1"/>
  <c r="EX91" i="1"/>
  <c r="EX92" i="1"/>
  <c r="EX93" i="1"/>
  <c r="EX94" i="1"/>
  <c r="EX95" i="1"/>
  <c r="EX96" i="1"/>
  <c r="EX97" i="1"/>
  <c r="EX98" i="1"/>
  <c r="EX99" i="1"/>
  <c r="EX100" i="1"/>
  <c r="EX103" i="1"/>
  <c r="EX104" i="1"/>
  <c r="EX105" i="1"/>
  <c r="EX106" i="1"/>
  <c r="EX108" i="1"/>
  <c r="CB109" i="1"/>
  <c r="CB110" i="1"/>
  <c r="EY88" i="1"/>
  <c r="EY102" i="1"/>
  <c r="EY107" i="1"/>
  <c r="EY59" i="1"/>
  <c r="EY26" i="1"/>
  <c r="EY7" i="1"/>
  <c r="EY8" i="1"/>
  <c r="EY9" i="1"/>
  <c r="EY10" i="1"/>
  <c r="EY11" i="1"/>
  <c r="EY12" i="1"/>
  <c r="EY13" i="1"/>
  <c r="EY14" i="1"/>
  <c r="EY15" i="1"/>
  <c r="EY16" i="1"/>
  <c r="EY17" i="1"/>
  <c r="EY18" i="1"/>
  <c r="EY19" i="1"/>
  <c r="EY20" i="1"/>
  <c r="EY21" i="1"/>
  <c r="EY22" i="1"/>
  <c r="EY23" i="1"/>
  <c r="EY24" i="1"/>
  <c r="EY25" i="1"/>
  <c r="EY27" i="1"/>
  <c r="EY28" i="1"/>
  <c r="EY29" i="1"/>
  <c r="EY30" i="1"/>
  <c r="EY31" i="1"/>
  <c r="EY32" i="1"/>
  <c r="EY33" i="1"/>
  <c r="EY34" i="1"/>
  <c r="EY35" i="1"/>
  <c r="EY36" i="1"/>
  <c r="EY37" i="1"/>
  <c r="EY38" i="1"/>
  <c r="EY39" i="1"/>
  <c r="EY40" i="1"/>
  <c r="EY41" i="1"/>
  <c r="EY42" i="1"/>
  <c r="EY43" i="1"/>
  <c r="EY44" i="1"/>
  <c r="EY45" i="1"/>
  <c r="EY46" i="1"/>
  <c r="EY47" i="1"/>
  <c r="EY48" i="1"/>
  <c r="EY49" i="1"/>
  <c r="EY50" i="1"/>
  <c r="EY51" i="1"/>
  <c r="EY52" i="1"/>
  <c r="EY53" i="1"/>
  <c r="EY54" i="1"/>
  <c r="EY55" i="1"/>
  <c r="EY56" i="1"/>
  <c r="EY57" i="1"/>
  <c r="EY58" i="1"/>
  <c r="EY60" i="1"/>
  <c r="EY61" i="1"/>
  <c r="EY62" i="1"/>
  <c r="EY63" i="1"/>
  <c r="EY64" i="1"/>
  <c r="EY65" i="1"/>
  <c r="EY66" i="1"/>
  <c r="EY67" i="1"/>
  <c r="EY68" i="1"/>
  <c r="EY69" i="1"/>
  <c r="EY70" i="1"/>
  <c r="EY71" i="1"/>
  <c r="EY72" i="1"/>
  <c r="EY73" i="1"/>
  <c r="EY84" i="1"/>
  <c r="EY85" i="1"/>
  <c r="EY86" i="1"/>
  <c r="EY87" i="1"/>
  <c r="EY89" i="1"/>
  <c r="EY90" i="1"/>
  <c r="EY91" i="1"/>
  <c r="EY92" i="1"/>
  <c r="EY93" i="1"/>
  <c r="EY94" i="1"/>
  <c r="EY95" i="1"/>
  <c r="EY96" i="1"/>
  <c r="EY97" i="1"/>
  <c r="EY98" i="1"/>
  <c r="EY99" i="1"/>
  <c r="EY100" i="1"/>
  <c r="EY103" i="1"/>
  <c r="EY104" i="1"/>
  <c r="EY105" i="1"/>
  <c r="EY106" i="1"/>
  <c r="EY108" i="1"/>
  <c r="CC109" i="1"/>
  <c r="CC110" i="1"/>
  <c r="EZ88" i="1"/>
  <c r="EZ102" i="1"/>
  <c r="EZ107" i="1"/>
  <c r="EZ59" i="1"/>
  <c r="EZ26" i="1"/>
  <c r="EZ7" i="1"/>
  <c r="EZ8" i="1"/>
  <c r="EZ9" i="1"/>
  <c r="EZ10" i="1"/>
  <c r="EZ11" i="1"/>
  <c r="EZ12" i="1"/>
  <c r="EZ13" i="1"/>
  <c r="EZ14" i="1"/>
  <c r="EZ15" i="1"/>
  <c r="EZ16" i="1"/>
  <c r="EZ17" i="1"/>
  <c r="EZ18" i="1"/>
  <c r="EZ19" i="1"/>
  <c r="EZ20" i="1"/>
  <c r="EZ21" i="1"/>
  <c r="EZ22" i="1"/>
  <c r="EZ23" i="1"/>
  <c r="EZ24" i="1"/>
  <c r="EZ25" i="1"/>
  <c r="EZ27" i="1"/>
  <c r="EZ28" i="1"/>
  <c r="EZ29" i="1"/>
  <c r="EZ30" i="1"/>
  <c r="EZ31" i="1"/>
  <c r="EZ32" i="1"/>
  <c r="EZ33" i="1"/>
  <c r="EZ34" i="1"/>
  <c r="EZ35" i="1"/>
  <c r="EZ36" i="1"/>
  <c r="EZ37" i="1"/>
  <c r="EZ38" i="1"/>
  <c r="EZ39" i="1"/>
  <c r="EZ40" i="1"/>
  <c r="EZ41" i="1"/>
  <c r="EZ42" i="1"/>
  <c r="EZ43" i="1"/>
  <c r="EZ44" i="1"/>
  <c r="EZ45" i="1"/>
  <c r="EZ46" i="1"/>
  <c r="EZ47" i="1"/>
  <c r="EZ48" i="1"/>
  <c r="EZ49" i="1"/>
  <c r="EZ50" i="1"/>
  <c r="EZ51" i="1"/>
  <c r="EZ52" i="1"/>
  <c r="EZ53" i="1"/>
  <c r="EZ54" i="1"/>
  <c r="EZ55" i="1"/>
  <c r="EZ56" i="1"/>
  <c r="EZ57" i="1"/>
  <c r="EZ58" i="1"/>
  <c r="EZ60" i="1"/>
  <c r="EZ61" i="1"/>
  <c r="EZ62" i="1"/>
  <c r="EZ63" i="1"/>
  <c r="EZ64" i="1"/>
  <c r="EZ65" i="1"/>
  <c r="EZ66" i="1"/>
  <c r="EZ67" i="1"/>
  <c r="EZ68" i="1"/>
  <c r="EZ69" i="1"/>
  <c r="EZ70" i="1"/>
  <c r="EZ71" i="1"/>
  <c r="EZ72" i="1"/>
  <c r="EZ73" i="1"/>
  <c r="EZ84" i="1"/>
  <c r="EZ85" i="1"/>
  <c r="EZ86" i="1"/>
  <c r="EZ87" i="1"/>
  <c r="EZ89" i="1"/>
  <c r="EZ90" i="1"/>
  <c r="EZ91" i="1"/>
  <c r="EZ92" i="1"/>
  <c r="EZ93" i="1"/>
  <c r="EZ94" i="1"/>
  <c r="EZ95" i="1"/>
  <c r="EZ96" i="1"/>
  <c r="EZ97" i="1"/>
  <c r="EZ98" i="1"/>
  <c r="EZ99" i="1"/>
  <c r="EZ100" i="1"/>
  <c r="EZ103" i="1"/>
  <c r="EZ104" i="1"/>
  <c r="EZ105" i="1"/>
  <c r="EZ106" i="1"/>
  <c r="EZ108" i="1"/>
  <c r="CD109" i="1"/>
  <c r="CD110" i="1"/>
  <c r="FA88" i="1"/>
  <c r="FA102" i="1"/>
  <c r="FA107" i="1"/>
  <c r="FA59" i="1"/>
  <c r="FA26" i="1"/>
  <c r="FA7" i="1"/>
  <c r="FA8" i="1"/>
  <c r="FA9" i="1"/>
  <c r="FA10" i="1"/>
  <c r="FA11" i="1"/>
  <c r="FA12" i="1"/>
  <c r="FA13" i="1"/>
  <c r="FA14" i="1"/>
  <c r="FA15" i="1"/>
  <c r="FA16" i="1"/>
  <c r="FA17" i="1"/>
  <c r="FA18" i="1"/>
  <c r="FA19" i="1"/>
  <c r="FA20" i="1"/>
  <c r="FA21" i="1"/>
  <c r="FA22" i="1"/>
  <c r="FA23" i="1"/>
  <c r="FA24" i="1"/>
  <c r="FA25" i="1"/>
  <c r="FA27" i="1"/>
  <c r="FA28" i="1"/>
  <c r="FA29" i="1"/>
  <c r="FA30" i="1"/>
  <c r="FA31" i="1"/>
  <c r="FA32" i="1"/>
  <c r="FA33" i="1"/>
  <c r="FA34" i="1"/>
  <c r="FA35" i="1"/>
  <c r="FA36" i="1"/>
  <c r="FA37" i="1"/>
  <c r="FA38" i="1"/>
  <c r="FA39" i="1"/>
  <c r="FA40" i="1"/>
  <c r="FA41" i="1"/>
  <c r="FA42" i="1"/>
  <c r="FA43" i="1"/>
  <c r="FA44" i="1"/>
  <c r="FA45" i="1"/>
  <c r="FA46" i="1"/>
  <c r="FA47" i="1"/>
  <c r="FA48" i="1"/>
  <c r="FA49" i="1"/>
  <c r="FA50" i="1"/>
  <c r="FA51" i="1"/>
  <c r="FA52" i="1"/>
  <c r="FA53" i="1"/>
  <c r="FA54" i="1"/>
  <c r="FA55" i="1"/>
  <c r="FA56" i="1"/>
  <c r="FA57" i="1"/>
  <c r="FA58" i="1"/>
  <c r="FA60" i="1"/>
  <c r="FA61" i="1"/>
  <c r="FA62" i="1"/>
  <c r="FA63" i="1"/>
  <c r="FA64" i="1"/>
  <c r="FA65" i="1"/>
  <c r="FA66" i="1"/>
  <c r="FA67" i="1"/>
  <c r="FA68" i="1"/>
  <c r="FA69" i="1"/>
  <c r="FA70" i="1"/>
  <c r="FA71" i="1"/>
  <c r="FA72" i="1"/>
  <c r="FA73" i="1"/>
  <c r="FA84" i="1"/>
  <c r="FA85" i="1"/>
  <c r="FA86" i="1"/>
  <c r="FA87" i="1"/>
  <c r="FA89" i="1"/>
  <c r="FA90" i="1"/>
  <c r="FA91" i="1"/>
  <c r="FA92" i="1"/>
  <c r="FA93" i="1"/>
  <c r="FA94" i="1"/>
  <c r="FA95" i="1"/>
  <c r="FA96" i="1"/>
  <c r="FA97" i="1"/>
  <c r="FA98" i="1"/>
  <c r="FA99" i="1"/>
  <c r="FA100" i="1"/>
  <c r="FA103" i="1"/>
  <c r="FA104" i="1"/>
  <c r="FA105" i="1"/>
  <c r="FA106" i="1"/>
  <c r="FA108" i="1"/>
  <c r="CE109" i="1"/>
  <c r="CE110" i="1"/>
  <c r="FB88" i="1"/>
  <c r="FB102" i="1"/>
  <c r="FB107" i="1"/>
  <c r="FB59" i="1"/>
  <c r="FB26" i="1"/>
  <c r="FB7" i="1"/>
  <c r="FB8" i="1"/>
  <c r="FB9" i="1"/>
  <c r="FB10" i="1"/>
  <c r="FB11" i="1"/>
  <c r="FB12" i="1"/>
  <c r="FB13" i="1"/>
  <c r="FB14" i="1"/>
  <c r="FB15" i="1"/>
  <c r="FB16" i="1"/>
  <c r="FB17" i="1"/>
  <c r="FB18" i="1"/>
  <c r="FB19" i="1"/>
  <c r="FB20" i="1"/>
  <c r="FB21" i="1"/>
  <c r="FB22" i="1"/>
  <c r="FB23" i="1"/>
  <c r="FB24" i="1"/>
  <c r="FB25" i="1"/>
  <c r="FB27" i="1"/>
  <c r="FB28" i="1"/>
  <c r="FB29" i="1"/>
  <c r="FB30" i="1"/>
  <c r="FB31" i="1"/>
  <c r="FB32" i="1"/>
  <c r="FB33" i="1"/>
  <c r="FB34" i="1"/>
  <c r="FB35" i="1"/>
  <c r="FB36" i="1"/>
  <c r="FB37" i="1"/>
  <c r="FB38" i="1"/>
  <c r="FB39" i="1"/>
  <c r="FB40" i="1"/>
  <c r="FB41" i="1"/>
  <c r="FB42" i="1"/>
  <c r="FB43" i="1"/>
  <c r="FB44" i="1"/>
  <c r="FB45" i="1"/>
  <c r="FB46" i="1"/>
  <c r="FB47" i="1"/>
  <c r="FB48" i="1"/>
  <c r="FB49" i="1"/>
  <c r="FB50" i="1"/>
  <c r="FB51" i="1"/>
  <c r="FB52" i="1"/>
  <c r="FB53" i="1"/>
  <c r="FB54" i="1"/>
  <c r="FB55" i="1"/>
  <c r="FB56" i="1"/>
  <c r="FB57" i="1"/>
  <c r="FB58" i="1"/>
  <c r="FB60" i="1"/>
  <c r="FB61" i="1"/>
  <c r="FB62" i="1"/>
  <c r="FB63" i="1"/>
  <c r="FB64" i="1"/>
  <c r="FB65" i="1"/>
  <c r="FB66" i="1"/>
  <c r="FB67" i="1"/>
  <c r="FB68" i="1"/>
  <c r="FB69" i="1"/>
  <c r="FB70" i="1"/>
  <c r="FB71" i="1"/>
  <c r="FB72" i="1"/>
  <c r="FB73" i="1"/>
  <c r="FB84" i="1"/>
  <c r="FB85" i="1"/>
  <c r="FB86" i="1"/>
  <c r="FB87" i="1"/>
  <c r="FB89" i="1"/>
  <c r="FB90" i="1"/>
  <c r="FB91" i="1"/>
  <c r="FB92" i="1"/>
  <c r="FB93" i="1"/>
  <c r="FB94" i="1"/>
  <c r="FB95" i="1"/>
  <c r="FB96" i="1"/>
  <c r="FB97" i="1"/>
  <c r="FB98" i="1"/>
  <c r="FB99" i="1"/>
  <c r="FB100" i="1"/>
  <c r="FB103" i="1"/>
  <c r="FB104" i="1"/>
  <c r="FB105" i="1"/>
  <c r="FB106" i="1"/>
  <c r="FB108" i="1"/>
  <c r="CF109" i="1"/>
  <c r="CF110" i="1"/>
  <c r="FC88" i="1"/>
  <c r="FC102" i="1"/>
  <c r="FC107" i="1"/>
  <c r="FC59" i="1"/>
  <c r="FC26" i="1"/>
  <c r="FC7" i="1"/>
  <c r="FC8" i="1"/>
  <c r="FC9" i="1"/>
  <c r="FC10" i="1"/>
  <c r="FC11" i="1"/>
  <c r="FC12" i="1"/>
  <c r="FC13" i="1"/>
  <c r="FC14" i="1"/>
  <c r="FC15" i="1"/>
  <c r="FC16" i="1"/>
  <c r="FC17" i="1"/>
  <c r="FC18" i="1"/>
  <c r="FC19" i="1"/>
  <c r="FC20" i="1"/>
  <c r="FC21" i="1"/>
  <c r="FC22" i="1"/>
  <c r="FC23" i="1"/>
  <c r="FC24" i="1"/>
  <c r="FC25" i="1"/>
  <c r="FC27" i="1"/>
  <c r="FC28" i="1"/>
  <c r="FC29" i="1"/>
  <c r="FC30" i="1"/>
  <c r="FC31" i="1"/>
  <c r="FC32" i="1"/>
  <c r="FC33" i="1"/>
  <c r="FC34" i="1"/>
  <c r="FC35" i="1"/>
  <c r="FC36" i="1"/>
  <c r="FC37" i="1"/>
  <c r="FC38" i="1"/>
  <c r="FC39" i="1"/>
  <c r="FC40" i="1"/>
  <c r="FC41" i="1"/>
  <c r="FC42" i="1"/>
  <c r="FC43" i="1"/>
  <c r="FC44" i="1"/>
  <c r="FC45" i="1"/>
  <c r="FC46" i="1"/>
  <c r="FC47" i="1"/>
  <c r="FC48" i="1"/>
  <c r="FC49" i="1"/>
  <c r="FC50" i="1"/>
  <c r="FC51" i="1"/>
  <c r="FC52" i="1"/>
  <c r="FC53" i="1"/>
  <c r="FC54" i="1"/>
  <c r="FC55" i="1"/>
  <c r="FC56" i="1"/>
  <c r="FC57" i="1"/>
  <c r="FC58" i="1"/>
  <c r="FC60" i="1"/>
  <c r="FC61" i="1"/>
  <c r="FC62" i="1"/>
  <c r="FC63" i="1"/>
  <c r="FC64" i="1"/>
  <c r="FC65" i="1"/>
  <c r="FC66" i="1"/>
  <c r="FC67" i="1"/>
  <c r="FC68" i="1"/>
  <c r="FC69" i="1"/>
  <c r="FC70" i="1"/>
  <c r="FC71" i="1"/>
  <c r="FC72" i="1"/>
  <c r="FC73" i="1"/>
  <c r="FC76" i="1"/>
  <c r="FC84" i="1"/>
  <c r="FC85" i="1"/>
  <c r="FC86" i="1"/>
  <c r="FC87" i="1"/>
  <c r="FC89" i="1"/>
  <c r="FC90" i="1"/>
  <c r="FC91" i="1"/>
  <c r="FC92" i="1"/>
  <c r="FC93" i="1"/>
  <c r="FC94" i="1"/>
  <c r="FC95" i="1"/>
  <c r="FC96" i="1"/>
  <c r="FC97" i="1"/>
  <c r="FC98" i="1"/>
  <c r="FC99" i="1"/>
  <c r="FC100" i="1"/>
  <c r="FC103" i="1"/>
  <c r="FC104" i="1"/>
  <c r="FC105" i="1"/>
  <c r="FC106" i="1"/>
  <c r="FC108" i="1"/>
  <c r="CG109" i="1"/>
  <c r="CG110" i="1"/>
  <c r="M112" i="1"/>
  <c r="N112" i="1"/>
  <c r="B7" i="10"/>
  <c r="P7" i="10"/>
  <c r="M113" i="1"/>
  <c r="N113" i="1"/>
  <c r="B8" i="10"/>
  <c r="P8" i="10"/>
  <c r="M114" i="1"/>
  <c r="N114" i="1"/>
  <c r="B9" i="10"/>
  <c r="P9" i="10"/>
  <c r="M115" i="1"/>
  <c r="N115" i="1"/>
  <c r="B10" i="10"/>
  <c r="P10" i="10"/>
  <c r="M116" i="1"/>
  <c r="N116" i="1"/>
  <c r="B11" i="10"/>
  <c r="P11" i="10"/>
  <c r="M117" i="1"/>
  <c r="N117" i="1"/>
  <c r="B12" i="10"/>
  <c r="P12" i="10"/>
  <c r="M118" i="1"/>
  <c r="N118" i="1"/>
  <c r="B13" i="10"/>
  <c r="P13" i="10"/>
  <c r="M119" i="1"/>
  <c r="N119" i="1"/>
  <c r="B14" i="10"/>
  <c r="P14" i="10"/>
  <c r="M120" i="1"/>
  <c r="N120" i="1"/>
  <c r="B15" i="10"/>
  <c r="P15" i="10"/>
  <c r="M121" i="1"/>
  <c r="N121" i="1"/>
  <c r="B16" i="10"/>
  <c r="P16" i="10"/>
  <c r="M122" i="1"/>
  <c r="N122" i="1"/>
  <c r="B17" i="10"/>
  <c r="P17" i="10"/>
  <c r="M123" i="1"/>
  <c r="N123" i="1"/>
  <c r="B18" i="10"/>
  <c r="P18" i="10"/>
  <c r="M124" i="1"/>
  <c r="N124" i="1"/>
  <c r="B19" i="10"/>
  <c r="P19" i="10"/>
  <c r="M125" i="1"/>
  <c r="N125" i="1"/>
  <c r="B20" i="10"/>
  <c r="P20" i="10"/>
  <c r="M126" i="1"/>
  <c r="N126" i="1"/>
  <c r="B21" i="10"/>
  <c r="P21" i="10"/>
  <c r="M127" i="1"/>
  <c r="N127" i="1"/>
  <c r="B22" i="10"/>
  <c r="P22" i="10"/>
  <c r="M128" i="1"/>
  <c r="N128" i="1"/>
  <c r="B23" i="10"/>
  <c r="P23" i="10"/>
  <c r="M129" i="1"/>
  <c r="N129" i="1"/>
  <c r="B24" i="10"/>
  <c r="P24" i="10"/>
  <c r="M130" i="1"/>
  <c r="N130" i="1"/>
  <c r="B25" i="10"/>
  <c r="P25" i="10"/>
  <c r="M131" i="1"/>
  <c r="N131" i="1"/>
  <c r="B26" i="10"/>
  <c r="P26" i="10"/>
  <c r="M132" i="1"/>
  <c r="N132" i="1"/>
  <c r="B27" i="10"/>
  <c r="P27" i="10"/>
  <c r="M133" i="1"/>
  <c r="N133" i="1"/>
  <c r="B28" i="10"/>
  <c r="P28" i="10"/>
  <c r="M134" i="1"/>
  <c r="N134" i="1"/>
  <c r="B29" i="10"/>
  <c r="P29" i="10"/>
  <c r="M135" i="1"/>
  <c r="N135" i="1"/>
  <c r="B30" i="10"/>
  <c r="P30" i="10"/>
  <c r="M136" i="1"/>
  <c r="N136" i="1"/>
  <c r="B31" i="10"/>
  <c r="P31" i="10"/>
  <c r="M137" i="1"/>
  <c r="N137" i="1"/>
  <c r="B32" i="10"/>
  <c r="P32" i="10"/>
  <c r="M138" i="1"/>
  <c r="N138" i="1"/>
  <c r="B33" i="10"/>
  <c r="P33" i="10"/>
  <c r="M139" i="1"/>
  <c r="N139" i="1"/>
  <c r="B34" i="10"/>
  <c r="P34" i="10"/>
  <c r="M140" i="1"/>
  <c r="N140" i="1"/>
  <c r="B35" i="10"/>
  <c r="P35" i="10"/>
  <c r="M141" i="1"/>
  <c r="N141" i="1"/>
  <c r="B36" i="10"/>
  <c r="P36" i="10"/>
  <c r="M142" i="1"/>
  <c r="N142" i="1"/>
  <c r="B37" i="10"/>
  <c r="P37" i="10"/>
  <c r="M143" i="1"/>
  <c r="N143" i="1"/>
  <c r="B38" i="10"/>
  <c r="P38" i="10"/>
  <c r="M144" i="1"/>
  <c r="N144" i="1"/>
  <c r="B39" i="10"/>
  <c r="P39" i="10"/>
  <c r="M145" i="1"/>
  <c r="N145" i="1"/>
  <c r="B40" i="10"/>
  <c r="P40" i="10"/>
  <c r="M146" i="1"/>
  <c r="N146" i="1"/>
  <c r="B41" i="10"/>
  <c r="P41" i="10"/>
  <c r="M147" i="1"/>
  <c r="N147" i="1"/>
  <c r="B42" i="10"/>
  <c r="P42" i="10"/>
  <c r="M148" i="1"/>
  <c r="N148" i="1"/>
  <c r="B43" i="10"/>
  <c r="P43" i="10"/>
  <c r="M149" i="1"/>
  <c r="N149" i="1"/>
  <c r="B44" i="10"/>
  <c r="P44" i="10"/>
  <c r="M150" i="1"/>
  <c r="N150" i="1"/>
  <c r="B45" i="10"/>
  <c r="P45" i="10"/>
  <c r="M151" i="1"/>
  <c r="N151" i="1"/>
  <c r="B46" i="10"/>
  <c r="P46" i="10"/>
  <c r="M152" i="1"/>
  <c r="N152" i="1"/>
  <c r="B47" i="10"/>
  <c r="P47" i="10"/>
  <c r="M153" i="1"/>
  <c r="N153" i="1"/>
  <c r="B48" i="10"/>
  <c r="P48" i="10"/>
  <c r="M154" i="1"/>
  <c r="N154" i="1"/>
  <c r="B49" i="10"/>
  <c r="P49" i="10"/>
  <c r="M155" i="1"/>
  <c r="N155" i="1"/>
  <c r="B50" i="10"/>
  <c r="P50" i="10"/>
  <c r="M156" i="1"/>
  <c r="N156" i="1"/>
  <c r="B51" i="10"/>
  <c r="P51" i="10"/>
  <c r="M157" i="1"/>
  <c r="N157" i="1"/>
  <c r="B52" i="10"/>
  <c r="P52" i="10"/>
  <c r="M158" i="1"/>
  <c r="N158" i="1"/>
  <c r="B53" i="10"/>
  <c r="P53" i="10"/>
  <c r="M159" i="1"/>
  <c r="N159" i="1"/>
  <c r="B54" i="10"/>
  <c r="P54" i="10"/>
  <c r="M160" i="1"/>
  <c r="N160" i="1"/>
  <c r="B55" i="10"/>
  <c r="P55" i="10"/>
  <c r="M161" i="1"/>
  <c r="N161" i="1"/>
  <c r="B56" i="10"/>
  <c r="P56" i="10"/>
  <c r="M162" i="1"/>
  <c r="N162" i="1"/>
  <c r="B57" i="10"/>
  <c r="P57" i="10"/>
  <c r="M163" i="1"/>
  <c r="N163" i="1"/>
  <c r="B58" i="10"/>
  <c r="P58" i="10"/>
  <c r="M164" i="1"/>
  <c r="N164" i="1"/>
  <c r="B59" i="10"/>
  <c r="P59" i="10"/>
  <c r="M165" i="1"/>
  <c r="N165" i="1"/>
  <c r="B60" i="10"/>
  <c r="P60" i="10"/>
  <c r="M166" i="1"/>
  <c r="N166" i="1"/>
  <c r="B61" i="10"/>
  <c r="P61" i="10"/>
  <c r="M167" i="1"/>
  <c r="N167" i="1"/>
  <c r="B62" i="10"/>
  <c r="P62" i="10"/>
  <c r="M168" i="1"/>
  <c r="N168" i="1"/>
  <c r="B63" i="10"/>
  <c r="P63" i="10"/>
  <c r="M169" i="1"/>
  <c r="N169" i="1"/>
  <c r="B64" i="10"/>
  <c r="P64" i="10"/>
  <c r="M170" i="1"/>
  <c r="N170" i="1"/>
  <c r="B65" i="10"/>
  <c r="P65" i="10"/>
  <c r="M171" i="1"/>
  <c r="N171" i="1"/>
  <c r="B66" i="10"/>
  <c r="P66" i="10"/>
  <c r="M172" i="1"/>
  <c r="N172" i="1"/>
  <c r="B67" i="10"/>
  <c r="P67" i="10"/>
  <c r="M173" i="1"/>
  <c r="N173" i="1"/>
  <c r="B68" i="10"/>
  <c r="P68" i="10"/>
  <c r="M174" i="1"/>
  <c r="N174" i="1"/>
  <c r="B69" i="10"/>
  <c r="P69" i="10"/>
  <c r="M175" i="1"/>
  <c r="N175" i="1"/>
  <c r="B70" i="10"/>
  <c r="P70" i="10"/>
  <c r="M176" i="1"/>
  <c r="N176" i="1"/>
  <c r="B71" i="10"/>
  <c r="P71" i="10"/>
  <c r="M177" i="1"/>
  <c r="N177" i="1"/>
  <c r="B72" i="10"/>
  <c r="P72" i="10"/>
  <c r="M178" i="1"/>
  <c r="N178" i="1"/>
  <c r="B73" i="10"/>
  <c r="P73" i="10"/>
  <c r="M179" i="1"/>
  <c r="N179" i="1"/>
  <c r="B74" i="10"/>
  <c r="P74" i="10"/>
  <c r="M180" i="1"/>
  <c r="N180" i="1"/>
  <c r="B75" i="10"/>
  <c r="P75" i="10"/>
  <c r="M111" i="1"/>
  <c r="N111" i="1"/>
  <c r="B6" i="10"/>
  <c r="P6" i="10"/>
  <c r="U75" i="10"/>
  <c r="T75" i="10"/>
  <c r="R75" i="10"/>
  <c r="Q75" i="10"/>
  <c r="U74" i="10"/>
  <c r="T74" i="10"/>
  <c r="R74" i="10"/>
  <c r="Q74" i="10"/>
  <c r="U73" i="10"/>
  <c r="T73" i="10"/>
  <c r="R73" i="10"/>
  <c r="Q73" i="10"/>
  <c r="U72" i="10"/>
  <c r="T72" i="10"/>
  <c r="R72" i="10"/>
  <c r="Q72" i="10"/>
  <c r="U71" i="10"/>
  <c r="T71" i="10"/>
  <c r="R71" i="10"/>
  <c r="Q71" i="10"/>
  <c r="U70" i="10"/>
  <c r="T70" i="10"/>
  <c r="R70" i="10"/>
  <c r="Q70" i="10"/>
  <c r="U69" i="10"/>
  <c r="T69" i="10"/>
  <c r="R69" i="10"/>
  <c r="Q69" i="10"/>
  <c r="U68" i="10"/>
  <c r="T68" i="10"/>
  <c r="R68" i="10"/>
  <c r="Q68" i="10"/>
  <c r="U67" i="10"/>
  <c r="T67" i="10"/>
  <c r="R67" i="10"/>
  <c r="Q67" i="10"/>
  <c r="U66" i="10"/>
  <c r="T66" i="10"/>
  <c r="R66" i="10"/>
  <c r="Q66" i="10"/>
  <c r="U65" i="10"/>
  <c r="T65" i="10"/>
  <c r="R65" i="10"/>
  <c r="Q65" i="10"/>
  <c r="U64" i="10"/>
  <c r="T64" i="10"/>
  <c r="R64" i="10"/>
  <c r="Q64" i="10"/>
  <c r="U63" i="10"/>
  <c r="T63" i="10"/>
  <c r="R63" i="10"/>
  <c r="Q63" i="10"/>
  <c r="U62" i="10"/>
  <c r="T62" i="10"/>
  <c r="R62" i="10"/>
  <c r="Q62" i="10"/>
  <c r="U61" i="10"/>
  <c r="T61" i="10"/>
  <c r="R61" i="10"/>
  <c r="Q61" i="10"/>
  <c r="U60" i="10"/>
  <c r="T60" i="10"/>
  <c r="R60" i="10"/>
  <c r="Q60" i="10"/>
  <c r="U59" i="10"/>
  <c r="T59" i="10"/>
  <c r="R59" i="10"/>
  <c r="Q59" i="10"/>
  <c r="U58" i="10"/>
  <c r="T58" i="10"/>
  <c r="R58" i="10"/>
  <c r="Q58" i="10"/>
  <c r="U57" i="10"/>
  <c r="T57" i="10"/>
  <c r="R57" i="10"/>
  <c r="Q57" i="10"/>
  <c r="U56" i="10"/>
  <c r="T56" i="10"/>
  <c r="R56" i="10"/>
  <c r="Q56" i="10"/>
  <c r="U55" i="10"/>
  <c r="T55" i="10"/>
  <c r="R55" i="10"/>
  <c r="Q55" i="10"/>
  <c r="U54" i="10"/>
  <c r="T54" i="10"/>
  <c r="R54" i="10"/>
  <c r="Q54" i="10"/>
  <c r="U53" i="10"/>
  <c r="T53" i="10"/>
  <c r="R53" i="10"/>
  <c r="Q53" i="10"/>
  <c r="U52" i="10"/>
  <c r="T52" i="10"/>
  <c r="R52" i="10"/>
  <c r="Q52" i="10"/>
  <c r="U51" i="10"/>
  <c r="T51" i="10"/>
  <c r="R51" i="10"/>
  <c r="Q51" i="10"/>
  <c r="U50" i="10"/>
  <c r="T50" i="10"/>
  <c r="R50" i="10"/>
  <c r="Q50" i="10"/>
  <c r="U49" i="10"/>
  <c r="T49" i="10"/>
  <c r="R49" i="10"/>
  <c r="Q49" i="10"/>
  <c r="U48" i="10"/>
  <c r="T48" i="10"/>
  <c r="R48" i="10"/>
  <c r="Q48" i="10"/>
  <c r="U47" i="10"/>
  <c r="T47" i="10"/>
  <c r="R47" i="10"/>
  <c r="Q47" i="10"/>
  <c r="U46" i="10"/>
  <c r="T46" i="10"/>
  <c r="R46" i="10"/>
  <c r="Q46" i="10"/>
  <c r="U45" i="10"/>
  <c r="T45" i="10"/>
  <c r="R45" i="10"/>
  <c r="Q45" i="10"/>
  <c r="U44" i="10"/>
  <c r="T44" i="10"/>
  <c r="R44" i="10"/>
  <c r="Q44" i="10"/>
  <c r="U43" i="10"/>
  <c r="T43" i="10"/>
  <c r="R43" i="10"/>
  <c r="Q43" i="10"/>
  <c r="U42" i="10"/>
  <c r="T42" i="10"/>
  <c r="R42" i="10"/>
  <c r="Q42" i="10"/>
  <c r="U41" i="10"/>
  <c r="T41" i="10"/>
  <c r="R41" i="10"/>
  <c r="Q41" i="10"/>
  <c r="U40" i="10"/>
  <c r="T40" i="10"/>
  <c r="R40" i="10"/>
  <c r="Q40" i="10"/>
  <c r="U39" i="10"/>
  <c r="T39" i="10"/>
  <c r="R39" i="10"/>
  <c r="Q39" i="10"/>
  <c r="U38" i="10"/>
  <c r="T38" i="10"/>
  <c r="R38" i="10"/>
  <c r="Q38" i="10"/>
  <c r="U37" i="10"/>
  <c r="T37" i="10"/>
  <c r="R37" i="10"/>
  <c r="Q37" i="10"/>
  <c r="U36" i="10"/>
  <c r="T36" i="10"/>
  <c r="R36" i="10"/>
  <c r="Q36" i="10"/>
  <c r="U35" i="10"/>
  <c r="T35" i="10"/>
  <c r="R35" i="10"/>
  <c r="Q35" i="10"/>
  <c r="U34" i="10"/>
  <c r="T34" i="10"/>
  <c r="R34" i="10"/>
  <c r="Q34" i="10"/>
  <c r="U33" i="10"/>
  <c r="T33" i="10"/>
  <c r="R33" i="10"/>
  <c r="Q33" i="10"/>
  <c r="U32" i="10"/>
  <c r="T32" i="10"/>
  <c r="R32" i="10"/>
  <c r="Q32" i="10"/>
  <c r="U31" i="10"/>
  <c r="T31" i="10"/>
  <c r="R31" i="10"/>
  <c r="Q31" i="10"/>
  <c r="U30" i="10"/>
  <c r="T30" i="10"/>
  <c r="R30" i="10"/>
  <c r="Q30" i="10"/>
  <c r="U29" i="10"/>
  <c r="T29" i="10"/>
  <c r="R29" i="10"/>
  <c r="Q29" i="10"/>
  <c r="U28" i="10"/>
  <c r="T28" i="10"/>
  <c r="R28" i="10"/>
  <c r="Q28" i="10"/>
  <c r="U27" i="10"/>
  <c r="T27" i="10"/>
  <c r="R27" i="10"/>
  <c r="Q27" i="10"/>
  <c r="U26" i="10"/>
  <c r="T26" i="10"/>
  <c r="R26" i="10"/>
  <c r="Q26" i="10"/>
  <c r="U25" i="10"/>
  <c r="T25" i="10"/>
  <c r="R25" i="10"/>
  <c r="Q25" i="10"/>
  <c r="U24" i="10"/>
  <c r="T24" i="10"/>
  <c r="R24" i="10"/>
  <c r="Q24" i="10"/>
  <c r="U23" i="10"/>
  <c r="T23" i="10"/>
  <c r="R23" i="10"/>
  <c r="Q23" i="10"/>
  <c r="U22" i="10"/>
  <c r="T22" i="10"/>
  <c r="R22" i="10"/>
  <c r="Q22" i="10"/>
  <c r="U21" i="10"/>
  <c r="T21" i="10"/>
  <c r="R21" i="10"/>
  <c r="Q21" i="10"/>
  <c r="U20" i="10"/>
  <c r="T20" i="10"/>
  <c r="R20" i="10"/>
  <c r="Q20" i="10"/>
  <c r="U19" i="10"/>
  <c r="T19" i="10"/>
  <c r="R19" i="10"/>
  <c r="Q19" i="10"/>
  <c r="U18" i="10"/>
  <c r="T18" i="10"/>
  <c r="R18" i="10"/>
  <c r="Q18" i="10"/>
  <c r="U17" i="10"/>
  <c r="T17" i="10"/>
  <c r="R17" i="10"/>
  <c r="Q17" i="10"/>
  <c r="U16" i="10"/>
  <c r="T16" i="10"/>
  <c r="R16" i="10"/>
  <c r="Q16" i="10"/>
  <c r="U15" i="10"/>
  <c r="T15" i="10"/>
  <c r="R15" i="10"/>
  <c r="Q15" i="10"/>
  <c r="U14" i="10"/>
  <c r="T14" i="10"/>
  <c r="R14" i="10"/>
  <c r="Q14" i="10"/>
  <c r="U13" i="10"/>
  <c r="T13" i="10"/>
  <c r="R13" i="10"/>
  <c r="Q13" i="10"/>
  <c r="U12" i="10"/>
  <c r="T12" i="10"/>
  <c r="R12" i="10"/>
  <c r="Q12" i="10"/>
  <c r="U11" i="10"/>
  <c r="T11" i="10"/>
  <c r="R11" i="10"/>
  <c r="Q11" i="10"/>
  <c r="U10" i="10"/>
  <c r="T10" i="10"/>
  <c r="R10" i="10"/>
  <c r="Q10" i="10"/>
  <c r="U9" i="10"/>
  <c r="T9" i="10"/>
  <c r="R9" i="10"/>
  <c r="Q9" i="10"/>
  <c r="U8" i="10"/>
  <c r="T8" i="10"/>
  <c r="R8" i="10"/>
  <c r="Q8" i="10"/>
  <c r="U7" i="10"/>
  <c r="T7" i="10"/>
  <c r="R7" i="10"/>
  <c r="Q7" i="10"/>
  <c r="U6" i="10"/>
  <c r="R6" i="10"/>
  <c r="Q6" i="10"/>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6" i="11"/>
  <c r="T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6" i="10"/>
  <c r="J6" i="10"/>
  <c r="D29" i="33"/>
  <c r="D70" i="33"/>
  <c r="F29" i="33"/>
  <c r="F70" i="33"/>
  <c r="F68" i="33"/>
  <c r="J65" i="33"/>
  <c r="J64" i="33"/>
  <c r="J62" i="33"/>
  <c r="D68" i="33"/>
  <c r="H66" i="33"/>
  <c r="H70" i="33"/>
  <c r="P70" i="33"/>
  <c r="AT70" i="33"/>
  <c r="D29" i="35"/>
  <c r="D31" i="35"/>
  <c r="AU70" i="33"/>
  <c r="E29" i="35"/>
  <c r="E31" i="35"/>
  <c r="AV70" i="33"/>
  <c r="F29" i="35"/>
  <c r="F31" i="35"/>
  <c r="AW70" i="33"/>
  <c r="G29" i="35"/>
  <c r="G31" i="35"/>
  <c r="AX70" i="33"/>
  <c r="H29" i="35"/>
  <c r="H31" i="35"/>
  <c r="AY70" i="33"/>
  <c r="I29" i="35"/>
  <c r="I31" i="35"/>
  <c r="AZ70" i="33"/>
  <c r="J29" i="35"/>
  <c r="J31" i="35"/>
  <c r="BA70" i="33"/>
  <c r="K29" i="35"/>
  <c r="K31" i="35"/>
  <c r="BB70" i="33"/>
  <c r="L29" i="35"/>
  <c r="L31" i="35"/>
  <c r="BC70" i="33"/>
  <c r="M29" i="35"/>
  <c r="M31" i="35"/>
  <c r="BD70" i="33"/>
  <c r="N29" i="35"/>
  <c r="N31" i="35"/>
  <c r="BE70" i="33"/>
  <c r="O29" i="35"/>
  <c r="O31" i="35"/>
  <c r="BF70" i="33"/>
  <c r="P29" i="35"/>
  <c r="P31" i="35"/>
  <c r="BG70" i="33"/>
  <c r="Q29" i="35"/>
  <c r="Q31" i="35"/>
  <c r="AS70" i="33"/>
  <c r="C29" i="35"/>
  <c r="C31" i="35"/>
  <c r="AC70" i="33"/>
  <c r="C16" i="35"/>
  <c r="C18" i="35"/>
  <c r="AD70" i="33"/>
  <c r="D16" i="35"/>
  <c r="D18" i="35"/>
  <c r="AE70" i="33"/>
  <c r="E16" i="35"/>
  <c r="E18" i="35"/>
  <c r="AF70" i="33"/>
  <c r="F16" i="35"/>
  <c r="F18" i="35"/>
  <c r="AG70" i="33"/>
  <c r="G16" i="35"/>
  <c r="G18" i="35"/>
  <c r="AH70" i="33"/>
  <c r="H16" i="35"/>
  <c r="H18" i="35"/>
  <c r="AI70" i="33"/>
  <c r="I16" i="35"/>
  <c r="I18" i="35"/>
  <c r="AJ70" i="33"/>
  <c r="J16" i="35"/>
  <c r="J18" i="35"/>
  <c r="AK70" i="33"/>
  <c r="K16" i="35"/>
  <c r="K18" i="35"/>
  <c r="AL70" i="33"/>
  <c r="L16" i="35"/>
  <c r="L18" i="35"/>
  <c r="AM70" i="33"/>
  <c r="M16" i="35"/>
  <c r="M18" i="35"/>
  <c r="AN70" i="33"/>
  <c r="N16" i="35"/>
  <c r="N18" i="35"/>
  <c r="AO70" i="33"/>
  <c r="O16" i="35"/>
  <c r="O18" i="35"/>
  <c r="AP70" i="33"/>
  <c r="P16" i="35"/>
  <c r="P18" i="35"/>
  <c r="AQ70" i="33"/>
  <c r="Q16" i="35"/>
  <c r="Q18" i="35"/>
  <c r="AR70" i="33"/>
  <c r="R16" i="35"/>
  <c r="R18" i="35"/>
  <c r="R31" i="35"/>
  <c r="H68" i="33"/>
  <c r="P68" i="33"/>
  <c r="AS68" i="33"/>
  <c r="C27" i="35"/>
  <c r="AS64" i="33"/>
  <c r="C23" i="35"/>
  <c r="AS65" i="33"/>
  <c r="C24" i="35"/>
  <c r="AS62" i="33"/>
  <c r="C21" i="35"/>
  <c r="C25" i="35"/>
  <c r="C30" i="35"/>
  <c r="AT68" i="33"/>
  <c r="D27" i="35"/>
  <c r="AT64" i="33"/>
  <c r="D23" i="35"/>
  <c r="AT65" i="33"/>
  <c r="D24" i="35"/>
  <c r="AT62" i="33"/>
  <c r="D21" i="35"/>
  <c r="D25" i="35"/>
  <c r="D30" i="35"/>
  <c r="AU68" i="33"/>
  <c r="E27" i="35"/>
  <c r="AU64" i="33"/>
  <c r="E23" i="35"/>
  <c r="AU65" i="33"/>
  <c r="E24" i="35"/>
  <c r="AU62" i="33"/>
  <c r="E21" i="35"/>
  <c r="E25" i="35"/>
  <c r="E30" i="35"/>
  <c r="AV68" i="33"/>
  <c r="F27" i="35"/>
  <c r="AV64" i="33"/>
  <c r="F23" i="35"/>
  <c r="AV65" i="33"/>
  <c r="F24" i="35"/>
  <c r="AV62" i="33"/>
  <c r="F21" i="35"/>
  <c r="F25" i="35"/>
  <c r="F30" i="35"/>
  <c r="AW68" i="33"/>
  <c r="G27" i="35"/>
  <c r="AW64" i="33"/>
  <c r="G23" i="35"/>
  <c r="AW65" i="33"/>
  <c r="G24" i="35"/>
  <c r="AW62" i="33"/>
  <c r="G21" i="35"/>
  <c r="G25" i="35"/>
  <c r="G30" i="35"/>
  <c r="AX68" i="33"/>
  <c r="H27" i="35"/>
  <c r="AX64" i="33"/>
  <c r="H23" i="35"/>
  <c r="AX65" i="33"/>
  <c r="H24" i="35"/>
  <c r="AX62" i="33"/>
  <c r="H21" i="35"/>
  <c r="H25" i="35"/>
  <c r="H30" i="35"/>
  <c r="AY68" i="33"/>
  <c r="I27" i="35"/>
  <c r="AY64" i="33"/>
  <c r="I23" i="35"/>
  <c r="AY65" i="33"/>
  <c r="I24" i="35"/>
  <c r="AY62" i="33"/>
  <c r="I21" i="35"/>
  <c r="I25" i="35"/>
  <c r="I30" i="35"/>
  <c r="AZ68" i="33"/>
  <c r="J27" i="35"/>
  <c r="AZ64" i="33"/>
  <c r="J23" i="35"/>
  <c r="AZ65" i="33"/>
  <c r="J24" i="35"/>
  <c r="AZ62" i="33"/>
  <c r="J21" i="35"/>
  <c r="J25" i="35"/>
  <c r="J30" i="35"/>
  <c r="BA68" i="33"/>
  <c r="K27" i="35"/>
  <c r="BA64" i="33"/>
  <c r="K23" i="35"/>
  <c r="BA65" i="33"/>
  <c r="K24" i="35"/>
  <c r="BA62" i="33"/>
  <c r="K21" i="35"/>
  <c r="K25" i="35"/>
  <c r="K30" i="35"/>
  <c r="BB68" i="33"/>
  <c r="L27" i="35"/>
  <c r="H64" i="33"/>
  <c r="BB64" i="33"/>
  <c r="L23" i="35"/>
  <c r="BB65" i="33"/>
  <c r="L24" i="35"/>
  <c r="BB62" i="33"/>
  <c r="L21" i="35"/>
  <c r="L25" i="35"/>
  <c r="L30" i="35"/>
  <c r="BC68" i="33"/>
  <c r="M27" i="35"/>
  <c r="BC64" i="33"/>
  <c r="M23" i="35"/>
  <c r="BC65" i="33"/>
  <c r="M24" i="35"/>
  <c r="BC62" i="33"/>
  <c r="M21" i="35"/>
  <c r="M25" i="35"/>
  <c r="M30" i="35"/>
  <c r="BD68" i="33"/>
  <c r="N27" i="35"/>
  <c r="BD64" i="33"/>
  <c r="N23" i="35"/>
  <c r="BD65" i="33"/>
  <c r="N24" i="35"/>
  <c r="BD62" i="33"/>
  <c r="N21" i="35"/>
  <c r="N25" i="35"/>
  <c r="N30" i="35"/>
  <c r="BE68" i="33"/>
  <c r="O27" i="35"/>
  <c r="BE64" i="33"/>
  <c r="O23" i="35"/>
  <c r="BE65" i="33"/>
  <c r="O24" i="35"/>
  <c r="BE62" i="33"/>
  <c r="O21" i="35"/>
  <c r="O25" i="35"/>
  <c r="O30" i="35"/>
  <c r="BF68" i="33"/>
  <c r="P27" i="35"/>
  <c r="BF64" i="33"/>
  <c r="P23" i="35"/>
  <c r="BF65" i="33"/>
  <c r="P24" i="35"/>
  <c r="BF62" i="33"/>
  <c r="P21" i="35"/>
  <c r="P25" i="35"/>
  <c r="P30" i="35"/>
  <c r="BG68" i="33"/>
  <c r="Q27" i="35"/>
  <c r="BG64" i="33"/>
  <c r="Q23" i="35"/>
  <c r="BG65" i="33"/>
  <c r="Q24" i="35"/>
  <c r="BG62" i="33"/>
  <c r="Q21" i="35"/>
  <c r="Q25" i="35"/>
  <c r="Q30" i="35"/>
  <c r="AD62" i="33"/>
  <c r="D8" i="35"/>
  <c r="AD64" i="33"/>
  <c r="D10" i="35"/>
  <c r="AD65" i="33"/>
  <c r="D11" i="35"/>
  <c r="P66" i="33"/>
  <c r="AD66" i="33"/>
  <c r="D12" i="35"/>
  <c r="AD68" i="33"/>
  <c r="D14" i="35"/>
  <c r="D17" i="35"/>
  <c r="AE62" i="33"/>
  <c r="E8" i="35"/>
  <c r="AE64" i="33"/>
  <c r="E10" i="35"/>
  <c r="AE65" i="33"/>
  <c r="E11" i="35"/>
  <c r="AE66" i="33"/>
  <c r="E12" i="35"/>
  <c r="AE68" i="33"/>
  <c r="E14" i="35"/>
  <c r="E17" i="35"/>
  <c r="AF62" i="33"/>
  <c r="F8" i="35"/>
  <c r="AF64" i="33"/>
  <c r="F10" i="35"/>
  <c r="AF65" i="33"/>
  <c r="F11" i="35"/>
  <c r="AF66" i="33"/>
  <c r="F12" i="35"/>
  <c r="AF68" i="33"/>
  <c r="F14" i="35"/>
  <c r="F17" i="35"/>
  <c r="AG62" i="33"/>
  <c r="G8" i="35"/>
  <c r="AG64" i="33"/>
  <c r="G10" i="35"/>
  <c r="AG65" i="33"/>
  <c r="G11" i="35"/>
  <c r="AG66" i="33"/>
  <c r="G12" i="35"/>
  <c r="AG68" i="33"/>
  <c r="G14" i="35"/>
  <c r="G17" i="35"/>
  <c r="AH62" i="33"/>
  <c r="H8" i="35"/>
  <c r="AH64" i="33"/>
  <c r="H10" i="35"/>
  <c r="AH65" i="33"/>
  <c r="H11" i="35"/>
  <c r="AH66" i="33"/>
  <c r="H12" i="35"/>
  <c r="AH68" i="33"/>
  <c r="H14" i="35"/>
  <c r="H17" i="35"/>
  <c r="AI62" i="33"/>
  <c r="I8" i="35"/>
  <c r="AI64" i="33"/>
  <c r="I10" i="35"/>
  <c r="AI65" i="33"/>
  <c r="I11" i="35"/>
  <c r="AI66" i="33"/>
  <c r="I12" i="35"/>
  <c r="AI68" i="33"/>
  <c r="I14" i="35"/>
  <c r="I17" i="35"/>
  <c r="AJ62" i="33"/>
  <c r="J8" i="35"/>
  <c r="AJ64" i="33"/>
  <c r="J10" i="35"/>
  <c r="AJ65" i="33"/>
  <c r="J11" i="35"/>
  <c r="AJ66" i="33"/>
  <c r="J12" i="35"/>
  <c r="AJ68" i="33"/>
  <c r="J14" i="35"/>
  <c r="J17" i="35"/>
  <c r="AK62" i="33"/>
  <c r="K8" i="35"/>
  <c r="AK64" i="33"/>
  <c r="K10" i="35"/>
  <c r="AK65" i="33"/>
  <c r="K11" i="35"/>
  <c r="AK66" i="33"/>
  <c r="K12" i="35"/>
  <c r="AK68" i="33"/>
  <c r="K14" i="35"/>
  <c r="K17" i="35"/>
  <c r="AL62" i="33"/>
  <c r="L8" i="35"/>
  <c r="AL64" i="33"/>
  <c r="L10" i="35"/>
  <c r="AL65" i="33"/>
  <c r="L11" i="35"/>
  <c r="AL66" i="33"/>
  <c r="L12" i="35"/>
  <c r="AL68" i="33"/>
  <c r="L14" i="35"/>
  <c r="L17" i="35"/>
  <c r="AM62" i="33"/>
  <c r="M8" i="35"/>
  <c r="AM64" i="33"/>
  <c r="M10" i="35"/>
  <c r="AM65" i="33"/>
  <c r="M11" i="35"/>
  <c r="AM66" i="33"/>
  <c r="M12" i="35"/>
  <c r="AM68" i="33"/>
  <c r="M14" i="35"/>
  <c r="M17" i="35"/>
  <c r="AN62" i="33"/>
  <c r="N8" i="35"/>
  <c r="AN64" i="33"/>
  <c r="N10" i="35"/>
  <c r="AN65" i="33"/>
  <c r="N11" i="35"/>
  <c r="N12" i="35"/>
  <c r="AN68" i="33"/>
  <c r="N14" i="35"/>
  <c r="N17" i="35"/>
  <c r="AO62" i="33"/>
  <c r="O8" i="35"/>
  <c r="AO64" i="33"/>
  <c r="O10" i="35"/>
  <c r="AO65" i="33"/>
  <c r="O11" i="35"/>
  <c r="O12" i="35"/>
  <c r="AO68" i="33"/>
  <c r="O14" i="35"/>
  <c r="O17" i="35"/>
  <c r="AP62" i="33"/>
  <c r="P8" i="35"/>
  <c r="AP64" i="33"/>
  <c r="P10" i="35"/>
  <c r="AP65" i="33"/>
  <c r="P11" i="35"/>
  <c r="P12" i="35"/>
  <c r="AP68" i="33"/>
  <c r="P14" i="35"/>
  <c r="P17" i="35"/>
  <c r="AQ62" i="33"/>
  <c r="Q8" i="35"/>
  <c r="AQ64" i="33"/>
  <c r="Q10" i="35"/>
  <c r="AQ65" i="33"/>
  <c r="Q11" i="35"/>
  <c r="Q12" i="35"/>
  <c r="AQ68" i="33"/>
  <c r="Q14" i="35"/>
  <c r="Q17" i="35"/>
  <c r="AR62" i="33"/>
  <c r="R8" i="35"/>
  <c r="AR64" i="33"/>
  <c r="R10" i="35"/>
  <c r="AR65" i="33"/>
  <c r="R11" i="35"/>
  <c r="R12" i="35"/>
  <c r="AR68" i="33"/>
  <c r="R14" i="35"/>
  <c r="R17" i="35"/>
  <c r="P62" i="33"/>
  <c r="H62" i="33"/>
  <c r="AC62" i="33"/>
  <c r="C8" i="35"/>
  <c r="P64" i="33"/>
  <c r="AC64" i="33"/>
  <c r="C10" i="35"/>
  <c r="D65" i="33"/>
  <c r="H65" i="33"/>
  <c r="P65" i="33"/>
  <c r="AC65" i="33"/>
  <c r="C11" i="35"/>
  <c r="AC66" i="33"/>
  <c r="C12" i="35"/>
  <c r="AC68" i="33"/>
  <c r="C14" i="35"/>
  <c r="C17" i="35"/>
  <c r="R30" i="35"/>
  <c r="R29" i="35"/>
  <c r="R27" i="35"/>
  <c r="R25" i="35"/>
  <c r="R24" i="35"/>
  <c r="R23" i="35"/>
  <c r="R21" i="35"/>
  <c r="R66" i="33"/>
  <c r="K66" i="33"/>
  <c r="S66" i="33"/>
  <c r="Q66" i="33"/>
  <c r="T66" i="33"/>
  <c r="U66" i="33"/>
  <c r="N66" i="33"/>
  <c r="R68" i="33"/>
  <c r="K68" i="33"/>
  <c r="S68" i="33"/>
  <c r="Q68" i="33"/>
  <c r="T68" i="33"/>
  <c r="U68" i="33"/>
  <c r="N68" i="33"/>
  <c r="R64" i="33"/>
  <c r="K64" i="33"/>
  <c r="S64" i="33"/>
  <c r="Q64" i="33"/>
  <c r="T64" i="33"/>
  <c r="U64" i="33"/>
  <c r="N64" i="33"/>
  <c r="R70" i="33"/>
  <c r="K70" i="33"/>
  <c r="S70" i="33"/>
  <c r="Q70" i="33"/>
  <c r="T70" i="33"/>
  <c r="U70" i="33"/>
  <c r="N70" i="33"/>
  <c r="R65" i="33"/>
  <c r="K65" i="33"/>
  <c r="S65" i="33"/>
  <c r="Q65" i="33"/>
  <c r="T65" i="33"/>
  <c r="U65" i="33"/>
  <c r="N65" i="33"/>
  <c r="R62" i="33"/>
  <c r="K62" i="33"/>
  <c r="S62" i="33"/>
  <c r="Q62" i="33"/>
  <c r="T62" i="33"/>
  <c r="U62" i="33"/>
  <c r="N62" i="33"/>
  <c r="N90" i="33"/>
  <c r="H29" i="33"/>
  <c r="P29" i="33"/>
  <c r="R29" i="33"/>
  <c r="K29" i="33"/>
  <c r="S29" i="33"/>
  <c r="Q29" i="33"/>
  <c r="T29" i="33"/>
  <c r="U29" i="33"/>
  <c r="N29" i="33"/>
  <c r="P21" i="33"/>
  <c r="Q21" i="33"/>
  <c r="R21" i="33"/>
  <c r="K21" i="33"/>
  <c r="S21" i="33"/>
  <c r="U21" i="33"/>
  <c r="N21" i="33"/>
  <c r="P22" i="33"/>
  <c r="Q22" i="33"/>
  <c r="R22" i="33"/>
  <c r="K22" i="33"/>
  <c r="S22" i="33"/>
  <c r="U22" i="33"/>
  <c r="N22" i="33"/>
  <c r="P23" i="33"/>
  <c r="Q23" i="33"/>
  <c r="R23" i="33"/>
  <c r="K23" i="33"/>
  <c r="S23" i="33"/>
  <c r="U23" i="33"/>
  <c r="N23" i="33"/>
  <c r="P24" i="33"/>
  <c r="Q24" i="33"/>
  <c r="R24" i="33"/>
  <c r="K24" i="33"/>
  <c r="S24" i="33"/>
  <c r="U24" i="33"/>
  <c r="N24" i="33"/>
  <c r="P25" i="33"/>
  <c r="Q25" i="33"/>
  <c r="R25" i="33"/>
  <c r="K25" i="33"/>
  <c r="S25" i="33"/>
  <c r="U25" i="33"/>
  <c r="N25" i="33"/>
  <c r="P27" i="33"/>
  <c r="R27" i="33"/>
  <c r="K27" i="33"/>
  <c r="S27" i="33"/>
  <c r="U27" i="33"/>
  <c r="N27" i="33"/>
  <c r="P30" i="33"/>
  <c r="R30" i="33"/>
  <c r="K30" i="33"/>
  <c r="S30" i="33"/>
  <c r="C30" i="33"/>
  <c r="F30" i="33"/>
  <c r="H30" i="33"/>
  <c r="Q30" i="33"/>
  <c r="T30" i="33"/>
  <c r="U30" i="33"/>
  <c r="N30" i="33"/>
  <c r="P31" i="33"/>
  <c r="R31" i="33"/>
  <c r="K31" i="33"/>
  <c r="S31" i="33"/>
  <c r="C31" i="33"/>
  <c r="F31" i="33"/>
  <c r="H31" i="33"/>
  <c r="Q31" i="33"/>
  <c r="T31" i="33"/>
  <c r="U31" i="33"/>
  <c r="N31" i="33"/>
  <c r="P32" i="33"/>
  <c r="R32" i="33"/>
  <c r="K32" i="33"/>
  <c r="S32" i="33"/>
  <c r="U32" i="33"/>
  <c r="N32" i="33"/>
  <c r="P33" i="33"/>
  <c r="R33" i="33"/>
  <c r="K33" i="33"/>
  <c r="S33" i="33"/>
  <c r="C33" i="33"/>
  <c r="F33" i="33"/>
  <c r="H33" i="33"/>
  <c r="Q33" i="33"/>
  <c r="T33" i="33"/>
  <c r="U33" i="33"/>
  <c r="N33" i="33"/>
  <c r="P34" i="33"/>
  <c r="R34" i="33"/>
  <c r="K34" i="33"/>
  <c r="S34" i="33"/>
  <c r="U34" i="33"/>
  <c r="N34" i="33"/>
  <c r="P35" i="33"/>
  <c r="R35" i="33"/>
  <c r="K35" i="33"/>
  <c r="S35" i="33"/>
  <c r="C35" i="33"/>
  <c r="F35" i="33"/>
  <c r="H35" i="33"/>
  <c r="Q35" i="33"/>
  <c r="T35" i="33"/>
  <c r="U35" i="33"/>
  <c r="N35" i="33"/>
  <c r="P36" i="33"/>
  <c r="R36" i="33"/>
  <c r="K36" i="33"/>
  <c r="S36" i="33"/>
  <c r="C36" i="33"/>
  <c r="F36" i="33"/>
  <c r="H36" i="33"/>
  <c r="Q36" i="33"/>
  <c r="T36" i="33"/>
  <c r="U36" i="33"/>
  <c r="N36" i="33"/>
  <c r="P37" i="33"/>
  <c r="R37" i="33"/>
  <c r="K37" i="33"/>
  <c r="S37" i="33"/>
  <c r="C37" i="33"/>
  <c r="F37" i="33"/>
  <c r="H37" i="33"/>
  <c r="Q37" i="33"/>
  <c r="T37" i="33"/>
  <c r="U37" i="33"/>
  <c r="N37" i="33"/>
  <c r="P38" i="33"/>
  <c r="R38" i="33"/>
  <c r="K38" i="33"/>
  <c r="S38" i="33"/>
  <c r="C38" i="33"/>
  <c r="F38" i="33"/>
  <c r="H38" i="33"/>
  <c r="Q38" i="33"/>
  <c r="T38" i="33"/>
  <c r="U38" i="33"/>
  <c r="N38" i="33"/>
  <c r="P39" i="33"/>
  <c r="R39" i="33"/>
  <c r="K39" i="33"/>
  <c r="S39" i="33"/>
  <c r="C39" i="33"/>
  <c r="F39" i="33"/>
  <c r="H39" i="33"/>
  <c r="Q39" i="33"/>
  <c r="T39" i="33"/>
  <c r="U39" i="33"/>
  <c r="N39" i="33"/>
  <c r="P40" i="33"/>
  <c r="R40" i="33"/>
  <c r="K40" i="33"/>
  <c r="S40" i="33"/>
  <c r="C40" i="33"/>
  <c r="F40" i="33"/>
  <c r="H40" i="33"/>
  <c r="Q40" i="33"/>
  <c r="T40" i="33"/>
  <c r="U40" i="33"/>
  <c r="N40" i="33"/>
  <c r="P42" i="33"/>
  <c r="R42" i="33"/>
  <c r="K42" i="33"/>
  <c r="S42" i="33"/>
  <c r="Q42" i="33"/>
  <c r="T42" i="33"/>
  <c r="H42" i="33"/>
  <c r="U42" i="33"/>
  <c r="N42" i="33"/>
  <c r="P43" i="33"/>
  <c r="R43" i="33"/>
  <c r="K43" i="33"/>
  <c r="S43" i="33"/>
  <c r="U43" i="33"/>
  <c r="N43" i="33"/>
  <c r="P44" i="33"/>
  <c r="R44" i="33"/>
  <c r="K44" i="33"/>
  <c r="S44" i="33"/>
  <c r="U44" i="33"/>
  <c r="N44" i="33"/>
  <c r="N48" i="33"/>
  <c r="H10" i="33"/>
  <c r="AB21" i="33"/>
  <c r="AC21" i="33"/>
  <c r="AD21" i="33"/>
  <c r="AE21" i="33"/>
  <c r="AF21" i="33"/>
  <c r="AG21" i="33"/>
  <c r="AH21" i="33"/>
  <c r="AI21" i="33"/>
  <c r="AJ21" i="33"/>
  <c r="AK21" i="33"/>
  <c r="AL21" i="33"/>
  <c r="AM21" i="33"/>
  <c r="AN21" i="33"/>
  <c r="AO21" i="33"/>
  <c r="AP21" i="33"/>
  <c r="AQ21" i="33"/>
  <c r="AR21" i="33"/>
  <c r="AS21" i="33"/>
  <c r="AT21" i="33"/>
  <c r="AU21" i="33"/>
  <c r="AV21" i="33"/>
  <c r="AW21" i="33"/>
  <c r="AX21" i="33"/>
  <c r="AY21" i="33"/>
  <c r="AZ21" i="33"/>
  <c r="BA21" i="33"/>
  <c r="BB21" i="33"/>
  <c r="BC21" i="33"/>
  <c r="BD21" i="33"/>
  <c r="BE21" i="33"/>
  <c r="BF21" i="33"/>
  <c r="BG21" i="33"/>
  <c r="BH21" i="33"/>
  <c r="BI21" i="33"/>
  <c r="AB22" i="33"/>
  <c r="AC22" i="33"/>
  <c r="AD22" i="33"/>
  <c r="AE22" i="33"/>
  <c r="AF22" i="33"/>
  <c r="AG22" i="33"/>
  <c r="AH22" i="33"/>
  <c r="AI22" i="33"/>
  <c r="AJ22" i="33"/>
  <c r="AK22" i="33"/>
  <c r="AL22" i="33"/>
  <c r="AM22" i="33"/>
  <c r="AN22" i="33"/>
  <c r="AO22" i="33"/>
  <c r="AP22" i="33"/>
  <c r="AQ22" i="33"/>
  <c r="AR22" i="33"/>
  <c r="AS22" i="33"/>
  <c r="AT22" i="33"/>
  <c r="AU22" i="33"/>
  <c r="AV22" i="33"/>
  <c r="AW22" i="33"/>
  <c r="AX22" i="33"/>
  <c r="AY22" i="33"/>
  <c r="AZ22" i="33"/>
  <c r="BA22" i="33"/>
  <c r="BB22" i="33"/>
  <c r="BC22" i="33"/>
  <c r="BD22" i="33"/>
  <c r="BE22" i="33"/>
  <c r="BF22" i="33"/>
  <c r="BG22" i="33"/>
  <c r="BH22" i="33"/>
  <c r="BI22" i="33"/>
  <c r="AB23" i="33"/>
  <c r="AC23" i="33"/>
  <c r="AD23" i="33"/>
  <c r="AE23" i="33"/>
  <c r="AF23" i="33"/>
  <c r="AG23" i="33"/>
  <c r="AH23" i="33"/>
  <c r="AI23" i="33"/>
  <c r="AJ23" i="33"/>
  <c r="AK23" i="33"/>
  <c r="AL23" i="33"/>
  <c r="AM23" i="33"/>
  <c r="AN23" i="33"/>
  <c r="AO23" i="33"/>
  <c r="AP23" i="33"/>
  <c r="AQ23" i="33"/>
  <c r="AR23" i="33"/>
  <c r="AS23" i="33"/>
  <c r="AT23" i="33"/>
  <c r="AU23" i="33"/>
  <c r="AV23" i="33"/>
  <c r="AW23" i="33"/>
  <c r="AX23" i="33"/>
  <c r="AY23" i="33"/>
  <c r="AZ23" i="33"/>
  <c r="BA23" i="33"/>
  <c r="BB23" i="33"/>
  <c r="BC23" i="33"/>
  <c r="BD23" i="33"/>
  <c r="BE23" i="33"/>
  <c r="BF23" i="33"/>
  <c r="BG23" i="33"/>
  <c r="BH23" i="33"/>
  <c r="BI23" i="33"/>
  <c r="AB24" i="33"/>
  <c r="AC24" i="33"/>
  <c r="AD24" i="33"/>
  <c r="AE24" i="33"/>
  <c r="AF24" i="33"/>
  <c r="AG24" i="33"/>
  <c r="AH24" i="33"/>
  <c r="AI24" i="33"/>
  <c r="AJ24" i="33"/>
  <c r="AK24" i="33"/>
  <c r="AL24" i="33"/>
  <c r="AM24" i="33"/>
  <c r="AN24" i="33"/>
  <c r="AO24" i="33"/>
  <c r="AP24" i="33"/>
  <c r="AQ24" i="33"/>
  <c r="AR24" i="33"/>
  <c r="AS24" i="33"/>
  <c r="AT24" i="33"/>
  <c r="AU24" i="33"/>
  <c r="AV24" i="33"/>
  <c r="AW24" i="33"/>
  <c r="AX24" i="33"/>
  <c r="AY24" i="33"/>
  <c r="AZ24" i="33"/>
  <c r="BA24" i="33"/>
  <c r="BB24" i="33"/>
  <c r="BC24" i="33"/>
  <c r="BD24" i="33"/>
  <c r="BE24" i="33"/>
  <c r="BF24" i="33"/>
  <c r="BG24" i="33"/>
  <c r="BH24" i="33"/>
  <c r="BI24" i="33"/>
  <c r="AB25" i="33"/>
  <c r="AC25" i="33"/>
  <c r="AD25" i="33"/>
  <c r="AE25" i="33"/>
  <c r="AF25" i="33"/>
  <c r="AG25" i="33"/>
  <c r="AH25" i="33"/>
  <c r="AI25" i="33"/>
  <c r="AJ25" i="33"/>
  <c r="AK25" i="33"/>
  <c r="AL25" i="33"/>
  <c r="AM25" i="33"/>
  <c r="AN25" i="33"/>
  <c r="AO25" i="33"/>
  <c r="AP25" i="33"/>
  <c r="AQ25" i="33"/>
  <c r="AR25" i="33"/>
  <c r="AS25" i="33"/>
  <c r="AT25" i="33"/>
  <c r="AU25" i="33"/>
  <c r="AV25" i="33"/>
  <c r="AW25" i="33"/>
  <c r="AX25" i="33"/>
  <c r="AY25" i="33"/>
  <c r="AZ25" i="33"/>
  <c r="BA25" i="33"/>
  <c r="BB25" i="33"/>
  <c r="BC25" i="33"/>
  <c r="BD25" i="33"/>
  <c r="BE25" i="33"/>
  <c r="BF25" i="33"/>
  <c r="BG25" i="33"/>
  <c r="BH25" i="33"/>
  <c r="BI25" i="33"/>
  <c r="BI26" i="33"/>
  <c r="AB27" i="33"/>
  <c r="AC27" i="33"/>
  <c r="AD27" i="33"/>
  <c r="AE27" i="33"/>
  <c r="AF27" i="33"/>
  <c r="AG27" i="33"/>
  <c r="AH27" i="33"/>
  <c r="AI27" i="33"/>
  <c r="AJ27" i="33"/>
  <c r="AK27" i="33"/>
  <c r="AL27" i="33"/>
  <c r="AM27" i="33"/>
  <c r="AN27" i="33"/>
  <c r="AO27" i="33"/>
  <c r="AP27" i="33"/>
  <c r="AQ27" i="33"/>
  <c r="AR27" i="33"/>
  <c r="AS27" i="33"/>
  <c r="AT27" i="33"/>
  <c r="AU27" i="33"/>
  <c r="AV27" i="33"/>
  <c r="AW27" i="33"/>
  <c r="AX27" i="33"/>
  <c r="AY27" i="33"/>
  <c r="AZ27" i="33"/>
  <c r="BA27" i="33"/>
  <c r="BB27" i="33"/>
  <c r="BC27" i="33"/>
  <c r="BD27" i="33"/>
  <c r="BE27" i="33"/>
  <c r="BF27" i="33"/>
  <c r="BG27" i="33"/>
  <c r="BH27" i="33"/>
  <c r="BI27" i="33"/>
  <c r="AB29" i="33"/>
  <c r="AC29" i="33"/>
  <c r="AD29" i="33"/>
  <c r="AE29" i="33"/>
  <c r="AF29" i="33"/>
  <c r="AG29" i="33"/>
  <c r="AH29" i="33"/>
  <c r="AI29" i="33"/>
  <c r="AJ29" i="33"/>
  <c r="AK29" i="33"/>
  <c r="AL29" i="33"/>
  <c r="AM29" i="33"/>
  <c r="AN29" i="33"/>
  <c r="AO29" i="33"/>
  <c r="AP29" i="33"/>
  <c r="AQ29" i="33"/>
  <c r="AR29" i="33"/>
  <c r="AS29" i="33"/>
  <c r="AT29" i="33"/>
  <c r="AU29" i="33"/>
  <c r="AV29" i="33"/>
  <c r="AW29" i="33"/>
  <c r="AX29" i="33"/>
  <c r="AY29" i="33"/>
  <c r="AZ29" i="33"/>
  <c r="BA29" i="33"/>
  <c r="BB29" i="33"/>
  <c r="BC29" i="33"/>
  <c r="BD29" i="33"/>
  <c r="BE29" i="33"/>
  <c r="BF29" i="33"/>
  <c r="BG29" i="33"/>
  <c r="BH29" i="33"/>
  <c r="BI29" i="33"/>
  <c r="AB30" i="33"/>
  <c r="AC30" i="33"/>
  <c r="AD30" i="33"/>
  <c r="AE30" i="33"/>
  <c r="AF30" i="33"/>
  <c r="AG30" i="33"/>
  <c r="AH30" i="33"/>
  <c r="AI30" i="33"/>
  <c r="AJ30" i="33"/>
  <c r="AK30" i="33"/>
  <c r="AL30" i="33"/>
  <c r="AM30" i="33"/>
  <c r="AN30" i="33"/>
  <c r="AO30" i="33"/>
  <c r="AP30" i="33"/>
  <c r="AQ30" i="33"/>
  <c r="AR30" i="33"/>
  <c r="AS30" i="33"/>
  <c r="AT30" i="33"/>
  <c r="AU30" i="33"/>
  <c r="AV30" i="33"/>
  <c r="AW30" i="33"/>
  <c r="AX30" i="33"/>
  <c r="AY30" i="33"/>
  <c r="AZ30" i="33"/>
  <c r="BA30" i="33"/>
  <c r="BB30" i="33"/>
  <c r="BC30" i="33"/>
  <c r="BD30" i="33"/>
  <c r="BE30" i="33"/>
  <c r="BF30" i="33"/>
  <c r="BG30" i="33"/>
  <c r="BH30" i="33"/>
  <c r="BI30" i="33"/>
  <c r="AB31" i="33"/>
  <c r="AC31" i="33"/>
  <c r="AD31" i="33"/>
  <c r="AE31" i="33"/>
  <c r="AF31" i="33"/>
  <c r="AG31" i="33"/>
  <c r="AH31" i="33"/>
  <c r="AI31" i="33"/>
  <c r="AJ31" i="33"/>
  <c r="AK31" i="33"/>
  <c r="AL31" i="33"/>
  <c r="AM31" i="33"/>
  <c r="AN31" i="33"/>
  <c r="AO31" i="33"/>
  <c r="AP31" i="33"/>
  <c r="AQ31" i="33"/>
  <c r="AR31" i="33"/>
  <c r="AS31" i="33"/>
  <c r="AT31" i="33"/>
  <c r="AU31" i="33"/>
  <c r="AV31" i="33"/>
  <c r="AW31" i="33"/>
  <c r="AX31" i="33"/>
  <c r="AY31" i="33"/>
  <c r="AZ31" i="33"/>
  <c r="BA31" i="33"/>
  <c r="BB31" i="33"/>
  <c r="BC31" i="33"/>
  <c r="BD31" i="33"/>
  <c r="BE31" i="33"/>
  <c r="BF31" i="33"/>
  <c r="BG31" i="33"/>
  <c r="BH31" i="33"/>
  <c r="BI31" i="33"/>
  <c r="C32" i="33"/>
  <c r="AB32" i="33"/>
  <c r="AC32" i="33"/>
  <c r="AD32" i="33"/>
  <c r="AE32" i="33"/>
  <c r="AF32" i="33"/>
  <c r="AG32" i="33"/>
  <c r="AH32" i="33"/>
  <c r="AI32" i="33"/>
  <c r="AJ32" i="33"/>
  <c r="AK32" i="33"/>
  <c r="AL32" i="33"/>
  <c r="AM32" i="33"/>
  <c r="AN32" i="33"/>
  <c r="AO32" i="33"/>
  <c r="AP32" i="33"/>
  <c r="AQ32" i="33"/>
  <c r="AR32" i="33"/>
  <c r="AS32" i="33"/>
  <c r="AT32" i="33"/>
  <c r="AU32" i="33"/>
  <c r="AV32" i="33"/>
  <c r="AW32" i="33"/>
  <c r="AX32" i="33"/>
  <c r="AY32" i="33"/>
  <c r="AZ32" i="33"/>
  <c r="BA32" i="33"/>
  <c r="BB32" i="33"/>
  <c r="BC32" i="33"/>
  <c r="BD32" i="33"/>
  <c r="BE32" i="33"/>
  <c r="BF32" i="33"/>
  <c r="BG32" i="33"/>
  <c r="F32" i="33"/>
  <c r="H32" i="33"/>
  <c r="BH32" i="33"/>
  <c r="BI32" i="33"/>
  <c r="AB33" i="33"/>
  <c r="AC33" i="33"/>
  <c r="AD33" i="33"/>
  <c r="AE33" i="33"/>
  <c r="AF33" i="33"/>
  <c r="AG33" i="33"/>
  <c r="AH33" i="33"/>
  <c r="AI33" i="33"/>
  <c r="AJ33" i="33"/>
  <c r="AK33" i="33"/>
  <c r="AL33" i="33"/>
  <c r="AM33" i="33"/>
  <c r="AN33" i="33"/>
  <c r="AO33" i="33"/>
  <c r="AP33" i="33"/>
  <c r="AQ33" i="33"/>
  <c r="AR33" i="33"/>
  <c r="AS33" i="33"/>
  <c r="AT33" i="33"/>
  <c r="AU33" i="33"/>
  <c r="AV33" i="33"/>
  <c r="AW33" i="33"/>
  <c r="AX33" i="33"/>
  <c r="AY33" i="33"/>
  <c r="AZ33" i="33"/>
  <c r="BA33" i="33"/>
  <c r="BB33" i="33"/>
  <c r="BC33" i="33"/>
  <c r="BD33" i="33"/>
  <c r="BE33" i="33"/>
  <c r="BF33" i="33"/>
  <c r="BG33" i="33"/>
  <c r="BH33" i="33"/>
  <c r="BI33" i="33"/>
  <c r="C34" i="33"/>
  <c r="AB34" i="33"/>
  <c r="AC34" i="33"/>
  <c r="AD34" i="33"/>
  <c r="AE34" i="33"/>
  <c r="AF34" i="33"/>
  <c r="AG34" i="33"/>
  <c r="AH34" i="33"/>
  <c r="AI34" i="33"/>
  <c r="AJ34" i="33"/>
  <c r="AK34" i="33"/>
  <c r="AL34" i="33"/>
  <c r="AM34" i="33"/>
  <c r="AN34" i="33"/>
  <c r="AO34" i="33"/>
  <c r="AP34" i="33"/>
  <c r="AQ34" i="33"/>
  <c r="AR34" i="33"/>
  <c r="AS34" i="33"/>
  <c r="AT34" i="33"/>
  <c r="AU34" i="33"/>
  <c r="AV34" i="33"/>
  <c r="AW34" i="33"/>
  <c r="AX34" i="33"/>
  <c r="AY34" i="33"/>
  <c r="AZ34" i="33"/>
  <c r="BA34" i="33"/>
  <c r="BB34" i="33"/>
  <c r="BC34" i="33"/>
  <c r="BD34" i="33"/>
  <c r="BE34" i="33"/>
  <c r="BF34" i="33"/>
  <c r="BG34" i="33"/>
  <c r="F34" i="33"/>
  <c r="H34" i="33"/>
  <c r="BH34" i="33"/>
  <c r="BI34" i="33"/>
  <c r="AB35" i="33"/>
  <c r="AC35" i="33"/>
  <c r="AD35" i="33"/>
  <c r="AE35" i="33"/>
  <c r="AF35" i="33"/>
  <c r="AG35" i="33"/>
  <c r="AH35" i="33"/>
  <c r="AI35" i="33"/>
  <c r="AJ35" i="33"/>
  <c r="AK35" i="33"/>
  <c r="AL35" i="33"/>
  <c r="AM35" i="33"/>
  <c r="AN35" i="33"/>
  <c r="AO35" i="33"/>
  <c r="AP35" i="33"/>
  <c r="AQ35" i="33"/>
  <c r="AR35" i="33"/>
  <c r="AS35" i="33"/>
  <c r="AT35" i="33"/>
  <c r="AU35" i="33"/>
  <c r="AV35" i="33"/>
  <c r="AW35" i="33"/>
  <c r="AX35" i="33"/>
  <c r="AY35" i="33"/>
  <c r="AZ35" i="33"/>
  <c r="BA35" i="33"/>
  <c r="BB35" i="33"/>
  <c r="BC35" i="33"/>
  <c r="BD35" i="33"/>
  <c r="BE35" i="33"/>
  <c r="BF35" i="33"/>
  <c r="BG35" i="33"/>
  <c r="BH35" i="33"/>
  <c r="BI35" i="33"/>
  <c r="AB36" i="33"/>
  <c r="AC36" i="33"/>
  <c r="AD36" i="33"/>
  <c r="AE36" i="33"/>
  <c r="AF36" i="33"/>
  <c r="AG36" i="33"/>
  <c r="AH36" i="33"/>
  <c r="AI36" i="33"/>
  <c r="AJ36" i="33"/>
  <c r="AK36" i="33"/>
  <c r="AL36" i="33"/>
  <c r="AM36" i="33"/>
  <c r="AN36" i="33"/>
  <c r="AO36" i="33"/>
  <c r="AP36" i="33"/>
  <c r="AQ36" i="33"/>
  <c r="AR36" i="33"/>
  <c r="AS36" i="33"/>
  <c r="AT36" i="33"/>
  <c r="AU36" i="33"/>
  <c r="AV36" i="33"/>
  <c r="AW36" i="33"/>
  <c r="AX36" i="33"/>
  <c r="AY36" i="33"/>
  <c r="AZ36" i="33"/>
  <c r="BA36" i="33"/>
  <c r="BB36" i="33"/>
  <c r="BC36" i="33"/>
  <c r="BD36" i="33"/>
  <c r="BE36" i="33"/>
  <c r="BF36" i="33"/>
  <c r="BG36" i="33"/>
  <c r="BH36" i="33"/>
  <c r="BI36" i="33"/>
  <c r="AB37" i="33"/>
  <c r="AC37" i="33"/>
  <c r="AD37" i="33"/>
  <c r="AE37" i="33"/>
  <c r="AF37" i="33"/>
  <c r="AG37" i="33"/>
  <c r="AH37" i="33"/>
  <c r="AI37" i="33"/>
  <c r="AJ37" i="33"/>
  <c r="AK37" i="33"/>
  <c r="AL37" i="33"/>
  <c r="AM37" i="33"/>
  <c r="AN37" i="33"/>
  <c r="AO37" i="33"/>
  <c r="AP37" i="33"/>
  <c r="AQ37" i="33"/>
  <c r="AR37" i="33"/>
  <c r="AS37" i="33"/>
  <c r="AT37" i="33"/>
  <c r="AU37" i="33"/>
  <c r="AV37" i="33"/>
  <c r="AW37" i="33"/>
  <c r="AX37" i="33"/>
  <c r="AY37" i="33"/>
  <c r="AZ37" i="33"/>
  <c r="BA37" i="33"/>
  <c r="BB37" i="33"/>
  <c r="BC37" i="33"/>
  <c r="BD37" i="33"/>
  <c r="BE37" i="33"/>
  <c r="BF37" i="33"/>
  <c r="BG37" i="33"/>
  <c r="BH37" i="33"/>
  <c r="BI37" i="33"/>
  <c r="AB38" i="33"/>
  <c r="AC38" i="33"/>
  <c r="AD38" i="33"/>
  <c r="AE38" i="33"/>
  <c r="AF38" i="33"/>
  <c r="AG38" i="33"/>
  <c r="AH38" i="33"/>
  <c r="AI38" i="33"/>
  <c r="AJ38" i="33"/>
  <c r="AK38" i="33"/>
  <c r="AL38" i="33"/>
  <c r="AM38" i="33"/>
  <c r="AN38" i="33"/>
  <c r="AO38" i="33"/>
  <c r="AP38" i="33"/>
  <c r="AQ38" i="33"/>
  <c r="AR38" i="33"/>
  <c r="AS38" i="33"/>
  <c r="AT38" i="33"/>
  <c r="AU38" i="33"/>
  <c r="AV38" i="33"/>
  <c r="AW38" i="33"/>
  <c r="AX38" i="33"/>
  <c r="AY38" i="33"/>
  <c r="AZ38" i="33"/>
  <c r="BA38" i="33"/>
  <c r="BB38" i="33"/>
  <c r="BC38" i="33"/>
  <c r="BD38" i="33"/>
  <c r="BE38" i="33"/>
  <c r="BF38" i="33"/>
  <c r="BG38" i="33"/>
  <c r="BH38" i="33"/>
  <c r="BI38" i="33"/>
  <c r="AB39" i="33"/>
  <c r="AC39" i="33"/>
  <c r="AD39" i="33"/>
  <c r="AE39" i="33"/>
  <c r="AF39" i="33"/>
  <c r="AG39" i="33"/>
  <c r="AH39" i="33"/>
  <c r="AI39" i="33"/>
  <c r="AJ39" i="33"/>
  <c r="AK39" i="33"/>
  <c r="AL39" i="33"/>
  <c r="AM39" i="33"/>
  <c r="AN39" i="33"/>
  <c r="AO39" i="33"/>
  <c r="AP39" i="33"/>
  <c r="AQ39" i="33"/>
  <c r="AR39" i="33"/>
  <c r="AS39" i="33"/>
  <c r="AT39" i="33"/>
  <c r="AU39" i="33"/>
  <c r="AV39" i="33"/>
  <c r="AW39" i="33"/>
  <c r="AX39" i="33"/>
  <c r="AY39" i="33"/>
  <c r="AZ39" i="33"/>
  <c r="BA39" i="33"/>
  <c r="BB39" i="33"/>
  <c r="BC39" i="33"/>
  <c r="BD39" i="33"/>
  <c r="BE39" i="33"/>
  <c r="BF39" i="33"/>
  <c r="BG39" i="33"/>
  <c r="BH39" i="33"/>
  <c r="BI39" i="33"/>
  <c r="AB40" i="33"/>
  <c r="AC40" i="33"/>
  <c r="AD40" i="33"/>
  <c r="AE40" i="33"/>
  <c r="AF40" i="33"/>
  <c r="AG40" i="33"/>
  <c r="AH40" i="33"/>
  <c r="AI40" i="33"/>
  <c r="AJ40" i="33"/>
  <c r="AK40" i="33"/>
  <c r="AL40" i="33"/>
  <c r="AM40" i="33"/>
  <c r="AN40" i="33"/>
  <c r="AO40" i="33"/>
  <c r="AP40" i="33"/>
  <c r="AQ40" i="33"/>
  <c r="AR40" i="33"/>
  <c r="AS40" i="33"/>
  <c r="AT40" i="33"/>
  <c r="AU40" i="33"/>
  <c r="AV40" i="33"/>
  <c r="AW40" i="33"/>
  <c r="AX40" i="33"/>
  <c r="AY40" i="33"/>
  <c r="AZ40" i="33"/>
  <c r="BA40" i="33"/>
  <c r="BB40" i="33"/>
  <c r="BC40" i="33"/>
  <c r="BD40" i="33"/>
  <c r="BE40" i="33"/>
  <c r="BF40" i="33"/>
  <c r="BG40" i="33"/>
  <c r="BH40" i="33"/>
  <c r="BI40" i="33"/>
  <c r="AB42" i="33"/>
  <c r="AC42" i="33"/>
  <c r="AD42" i="33"/>
  <c r="AE42" i="33"/>
  <c r="AF42" i="33"/>
  <c r="AG42" i="33"/>
  <c r="AH42" i="33"/>
  <c r="AI42" i="33"/>
  <c r="AJ42" i="33"/>
  <c r="AK42" i="33"/>
  <c r="AL42" i="33"/>
  <c r="AM42" i="33"/>
  <c r="AN42" i="33"/>
  <c r="AO42" i="33"/>
  <c r="AP42" i="33"/>
  <c r="AQ42" i="33"/>
  <c r="AR42" i="33"/>
  <c r="AS42" i="33"/>
  <c r="AT42" i="33"/>
  <c r="AU42" i="33"/>
  <c r="AV42" i="33"/>
  <c r="AW42" i="33"/>
  <c r="AX42" i="33"/>
  <c r="AY42" i="33"/>
  <c r="AZ42" i="33"/>
  <c r="BA42" i="33"/>
  <c r="BB42" i="33"/>
  <c r="BC42" i="33"/>
  <c r="BD42" i="33"/>
  <c r="BE42" i="33"/>
  <c r="BF42" i="33"/>
  <c r="BG42" i="33"/>
  <c r="BH42" i="33"/>
  <c r="BI42" i="33"/>
  <c r="AB43" i="33"/>
  <c r="AC43" i="33"/>
  <c r="AD43" i="33"/>
  <c r="AE43" i="33"/>
  <c r="AF43" i="33"/>
  <c r="AG43" i="33"/>
  <c r="AH43" i="33"/>
  <c r="AI43" i="33"/>
  <c r="AJ43" i="33"/>
  <c r="AK43" i="33"/>
  <c r="AL43" i="33"/>
  <c r="AM43" i="33"/>
  <c r="AN43" i="33"/>
  <c r="AO43" i="33"/>
  <c r="AP43" i="33"/>
  <c r="AQ43" i="33"/>
  <c r="AR43" i="33"/>
  <c r="AS43" i="33"/>
  <c r="AT43" i="33"/>
  <c r="AU43" i="33"/>
  <c r="AV43" i="33"/>
  <c r="AW43" i="33"/>
  <c r="AX43" i="33"/>
  <c r="AY43" i="33"/>
  <c r="AZ43" i="33"/>
  <c r="BA43" i="33"/>
  <c r="BB43" i="33"/>
  <c r="BC43" i="33"/>
  <c r="BD43" i="33"/>
  <c r="BE43" i="33"/>
  <c r="BF43" i="33"/>
  <c r="BG43" i="33"/>
  <c r="BH43" i="33"/>
  <c r="BI43" i="33"/>
  <c r="AB44" i="33"/>
  <c r="AC44" i="33"/>
  <c r="AD44" i="33"/>
  <c r="AE44" i="33"/>
  <c r="AF44" i="33"/>
  <c r="AG44" i="33"/>
  <c r="AH44" i="33"/>
  <c r="AI44" i="33"/>
  <c r="AJ44" i="33"/>
  <c r="AK44" i="33"/>
  <c r="AL44" i="33"/>
  <c r="AM44" i="33"/>
  <c r="AN44" i="33"/>
  <c r="AO44" i="33"/>
  <c r="AP44" i="33"/>
  <c r="AQ44" i="33"/>
  <c r="AR44" i="33"/>
  <c r="AS44" i="33"/>
  <c r="AT44" i="33"/>
  <c r="AU44" i="33"/>
  <c r="AV44" i="33"/>
  <c r="AW44" i="33"/>
  <c r="AX44" i="33"/>
  <c r="AY44" i="33"/>
  <c r="AZ44" i="33"/>
  <c r="BA44" i="33"/>
  <c r="BB44" i="33"/>
  <c r="BC44" i="33"/>
  <c r="BD44" i="33"/>
  <c r="BE44" i="33"/>
  <c r="BF44" i="33"/>
  <c r="BG44" i="33"/>
  <c r="BH44" i="33"/>
  <c r="BI44" i="33"/>
  <c r="AC46" i="33"/>
  <c r="AD46" i="33"/>
  <c r="AE46" i="33"/>
  <c r="AF46" i="33"/>
  <c r="AG46" i="33"/>
  <c r="AH46" i="33"/>
  <c r="AI46" i="33"/>
  <c r="AJ46" i="33"/>
  <c r="AK46" i="33"/>
  <c r="AL46" i="33"/>
  <c r="AM46" i="33"/>
  <c r="AN46" i="33"/>
  <c r="AO46" i="33"/>
  <c r="AP46" i="33"/>
  <c r="AQ46" i="33"/>
  <c r="AR46" i="33"/>
  <c r="AS46" i="33"/>
  <c r="AT46" i="33"/>
  <c r="AU46" i="33"/>
  <c r="AV46" i="33"/>
  <c r="AW46" i="33"/>
  <c r="AX46" i="33"/>
  <c r="AY46" i="33"/>
  <c r="AZ46" i="33"/>
  <c r="BA46" i="33"/>
  <c r="BB46" i="33"/>
  <c r="BC46" i="33"/>
  <c r="BD46" i="33"/>
  <c r="BE46" i="33"/>
  <c r="BF46" i="33"/>
  <c r="BG46" i="33"/>
  <c r="BH46" i="33"/>
  <c r="AB53" i="33"/>
  <c r="AC53" i="33"/>
  <c r="AD53" i="33"/>
  <c r="AE53" i="33"/>
  <c r="AF53" i="33"/>
  <c r="AG53" i="33"/>
  <c r="AH53" i="33"/>
  <c r="AI53" i="33"/>
  <c r="AJ53" i="33"/>
  <c r="AK53" i="33"/>
  <c r="AL53" i="33"/>
  <c r="AM53" i="33"/>
  <c r="AN53" i="33"/>
  <c r="AO53" i="33"/>
  <c r="AP53" i="33"/>
  <c r="AQ53" i="33"/>
  <c r="AR53" i="33"/>
  <c r="AS53" i="33"/>
  <c r="AT53" i="33"/>
  <c r="AU53" i="33"/>
  <c r="AV53" i="33"/>
  <c r="AW53" i="33"/>
  <c r="AX53" i="33"/>
  <c r="AY53" i="33"/>
  <c r="AZ53" i="33"/>
  <c r="BA53" i="33"/>
  <c r="BB53" i="33"/>
  <c r="BC53" i="33"/>
  <c r="BD53" i="33"/>
  <c r="BE53" i="33"/>
  <c r="BF53" i="33"/>
  <c r="BG53" i="33"/>
  <c r="K53" i="33"/>
  <c r="BH53" i="33"/>
  <c r="BI53" i="33"/>
  <c r="AB54" i="33"/>
  <c r="AC54" i="33"/>
  <c r="AD54" i="33"/>
  <c r="AE54" i="33"/>
  <c r="AF54" i="33"/>
  <c r="AG54" i="33"/>
  <c r="AH54" i="33"/>
  <c r="AI54" i="33"/>
  <c r="AJ54" i="33"/>
  <c r="AK54" i="33"/>
  <c r="AL54" i="33"/>
  <c r="AM54" i="33"/>
  <c r="AN54" i="33"/>
  <c r="AO54" i="33"/>
  <c r="AP54" i="33"/>
  <c r="AQ54" i="33"/>
  <c r="AR54" i="33"/>
  <c r="AS54" i="33"/>
  <c r="AT54" i="33"/>
  <c r="AU54" i="33"/>
  <c r="AV54" i="33"/>
  <c r="AW54" i="33"/>
  <c r="AX54" i="33"/>
  <c r="AY54" i="33"/>
  <c r="AZ54" i="33"/>
  <c r="BA54" i="33"/>
  <c r="BB54" i="33"/>
  <c r="BC54" i="33"/>
  <c r="BD54" i="33"/>
  <c r="BE54" i="33"/>
  <c r="BF54" i="33"/>
  <c r="BG54" i="33"/>
  <c r="K54" i="33"/>
  <c r="BH54" i="33"/>
  <c r="BI54" i="33"/>
  <c r="AB55" i="33"/>
  <c r="AC55" i="33"/>
  <c r="AD55" i="33"/>
  <c r="AE55" i="33"/>
  <c r="AF55" i="33"/>
  <c r="AG55" i="33"/>
  <c r="AH55" i="33"/>
  <c r="AI55" i="33"/>
  <c r="AJ55" i="33"/>
  <c r="AK55" i="33"/>
  <c r="AL55" i="33"/>
  <c r="AM55" i="33"/>
  <c r="AN55" i="33"/>
  <c r="AO55" i="33"/>
  <c r="AP55" i="33"/>
  <c r="AQ55" i="33"/>
  <c r="AR55" i="33"/>
  <c r="AS55" i="33"/>
  <c r="AT55" i="33"/>
  <c r="AU55" i="33"/>
  <c r="AV55" i="33"/>
  <c r="AW55" i="33"/>
  <c r="AX55" i="33"/>
  <c r="AY55" i="33"/>
  <c r="AZ55" i="33"/>
  <c r="BA55" i="33"/>
  <c r="BB55" i="33"/>
  <c r="BC55" i="33"/>
  <c r="BD55" i="33"/>
  <c r="BE55" i="33"/>
  <c r="BF55" i="33"/>
  <c r="BG55" i="33"/>
  <c r="K55" i="33"/>
  <c r="BH55" i="33"/>
  <c r="BI55" i="33"/>
  <c r="AB56" i="33"/>
  <c r="AC56" i="33"/>
  <c r="AD56" i="33"/>
  <c r="AE56" i="33"/>
  <c r="AF56" i="33"/>
  <c r="AG56" i="33"/>
  <c r="AH56" i="33"/>
  <c r="AI56" i="33"/>
  <c r="AJ56" i="33"/>
  <c r="AK56" i="33"/>
  <c r="AL56" i="33"/>
  <c r="AM56" i="33"/>
  <c r="AN56" i="33"/>
  <c r="AO56" i="33"/>
  <c r="AP56" i="33"/>
  <c r="AQ56" i="33"/>
  <c r="AR56" i="33"/>
  <c r="AS56" i="33"/>
  <c r="AT56" i="33"/>
  <c r="AU56" i="33"/>
  <c r="AV56" i="33"/>
  <c r="AW56" i="33"/>
  <c r="AX56" i="33"/>
  <c r="AY56" i="33"/>
  <c r="AZ56" i="33"/>
  <c r="BA56" i="33"/>
  <c r="BB56" i="33"/>
  <c r="BC56" i="33"/>
  <c r="BD56" i="33"/>
  <c r="BE56" i="33"/>
  <c r="BF56" i="33"/>
  <c r="BG56" i="33"/>
  <c r="K56" i="33"/>
  <c r="BH56" i="33"/>
  <c r="BI56" i="33"/>
  <c r="AB57" i="33"/>
  <c r="AC57" i="33"/>
  <c r="AD57" i="33"/>
  <c r="AE57" i="33"/>
  <c r="AF57" i="33"/>
  <c r="AG57" i="33"/>
  <c r="AH57" i="33"/>
  <c r="AI57" i="33"/>
  <c r="AJ57" i="33"/>
  <c r="AK57" i="33"/>
  <c r="AL57" i="33"/>
  <c r="AM57" i="33"/>
  <c r="AN57" i="33"/>
  <c r="AO57" i="33"/>
  <c r="AP57" i="33"/>
  <c r="AQ57" i="33"/>
  <c r="AR57" i="33"/>
  <c r="AS57" i="33"/>
  <c r="AT57" i="33"/>
  <c r="AU57" i="33"/>
  <c r="AV57" i="33"/>
  <c r="AW57" i="33"/>
  <c r="AX57" i="33"/>
  <c r="AY57" i="33"/>
  <c r="AZ57" i="33"/>
  <c r="BA57" i="33"/>
  <c r="BB57" i="33"/>
  <c r="BC57" i="33"/>
  <c r="BD57" i="33"/>
  <c r="BE57" i="33"/>
  <c r="BF57" i="33"/>
  <c r="BG57" i="33"/>
  <c r="K57" i="33"/>
  <c r="BH57" i="33"/>
  <c r="BI57" i="33"/>
  <c r="AB58" i="33"/>
  <c r="AC58" i="33"/>
  <c r="AD58" i="33"/>
  <c r="AE58" i="33"/>
  <c r="AF58" i="33"/>
  <c r="AG58" i="33"/>
  <c r="AH58" i="33"/>
  <c r="AI58" i="33"/>
  <c r="AJ58" i="33"/>
  <c r="AK58" i="33"/>
  <c r="AL58" i="33"/>
  <c r="AM58" i="33"/>
  <c r="AN58" i="33"/>
  <c r="AO58" i="33"/>
  <c r="AP58" i="33"/>
  <c r="AQ58" i="33"/>
  <c r="AR58" i="33"/>
  <c r="AS58" i="33"/>
  <c r="AT58" i="33"/>
  <c r="AU58" i="33"/>
  <c r="AV58" i="33"/>
  <c r="AW58" i="33"/>
  <c r="AX58" i="33"/>
  <c r="AY58" i="33"/>
  <c r="AZ58" i="33"/>
  <c r="BA58" i="33"/>
  <c r="BB58" i="33"/>
  <c r="BC58" i="33"/>
  <c r="BD58" i="33"/>
  <c r="BE58" i="33"/>
  <c r="BF58" i="33"/>
  <c r="BG58" i="33"/>
  <c r="K58" i="33"/>
  <c r="BH58" i="33"/>
  <c r="BI58" i="33"/>
  <c r="AB59" i="33"/>
  <c r="AC59" i="33"/>
  <c r="AD59" i="33"/>
  <c r="AE59" i="33"/>
  <c r="AF59" i="33"/>
  <c r="AG59" i="33"/>
  <c r="AH59" i="33"/>
  <c r="AI59" i="33"/>
  <c r="AJ59" i="33"/>
  <c r="AK59" i="33"/>
  <c r="AL59" i="33"/>
  <c r="AM59" i="33"/>
  <c r="AN59" i="33"/>
  <c r="AO59" i="33"/>
  <c r="AP59" i="33"/>
  <c r="AQ59" i="33"/>
  <c r="AR59" i="33"/>
  <c r="AS59" i="33"/>
  <c r="AT59" i="33"/>
  <c r="AU59" i="33"/>
  <c r="AV59" i="33"/>
  <c r="AW59" i="33"/>
  <c r="AX59" i="33"/>
  <c r="AY59" i="33"/>
  <c r="AZ59" i="33"/>
  <c r="BA59" i="33"/>
  <c r="BB59" i="33"/>
  <c r="BC59" i="33"/>
  <c r="BD59" i="33"/>
  <c r="BE59" i="33"/>
  <c r="BF59" i="33"/>
  <c r="BG59" i="33"/>
  <c r="K59" i="33"/>
  <c r="BH59" i="33"/>
  <c r="BI59" i="33"/>
  <c r="AB60" i="33"/>
  <c r="AC60" i="33"/>
  <c r="AD60" i="33"/>
  <c r="AE60" i="33"/>
  <c r="AF60" i="33"/>
  <c r="AG60" i="33"/>
  <c r="AH60" i="33"/>
  <c r="AI60" i="33"/>
  <c r="AJ60" i="33"/>
  <c r="AK60" i="33"/>
  <c r="AL60" i="33"/>
  <c r="AM60" i="33"/>
  <c r="AN60" i="33"/>
  <c r="AO60" i="33"/>
  <c r="AP60" i="33"/>
  <c r="AQ60" i="33"/>
  <c r="AR60" i="33"/>
  <c r="AS60" i="33"/>
  <c r="AT60" i="33"/>
  <c r="AU60" i="33"/>
  <c r="AV60" i="33"/>
  <c r="AW60" i="33"/>
  <c r="AX60" i="33"/>
  <c r="AY60" i="33"/>
  <c r="AZ60" i="33"/>
  <c r="BA60" i="33"/>
  <c r="BB60" i="33"/>
  <c r="BC60" i="33"/>
  <c r="BD60" i="33"/>
  <c r="BE60" i="33"/>
  <c r="BF60" i="33"/>
  <c r="BG60" i="33"/>
  <c r="K60" i="33"/>
  <c r="BH60" i="33"/>
  <c r="BI60" i="33"/>
  <c r="AB61" i="33"/>
  <c r="AC61" i="33"/>
  <c r="AD61" i="33"/>
  <c r="AE61" i="33"/>
  <c r="AF61" i="33"/>
  <c r="AG61" i="33"/>
  <c r="AH61" i="33"/>
  <c r="AI61" i="33"/>
  <c r="AJ61" i="33"/>
  <c r="AK61" i="33"/>
  <c r="AL61" i="33"/>
  <c r="AM61" i="33"/>
  <c r="AN61" i="33"/>
  <c r="AO61" i="33"/>
  <c r="AP61" i="33"/>
  <c r="AQ61" i="33"/>
  <c r="AR61" i="33"/>
  <c r="AS61" i="33"/>
  <c r="AT61" i="33"/>
  <c r="AU61" i="33"/>
  <c r="AV61" i="33"/>
  <c r="AW61" i="33"/>
  <c r="AX61" i="33"/>
  <c r="AY61" i="33"/>
  <c r="AZ61" i="33"/>
  <c r="BA61" i="33"/>
  <c r="BB61" i="33"/>
  <c r="BC61" i="33"/>
  <c r="BD61" i="33"/>
  <c r="BE61" i="33"/>
  <c r="BF61" i="33"/>
  <c r="BG61" i="33"/>
  <c r="K61" i="33"/>
  <c r="BH61" i="33"/>
  <c r="BI61" i="33"/>
  <c r="AB62" i="33"/>
  <c r="BH62" i="33"/>
  <c r="BI62" i="33"/>
  <c r="BI63" i="33"/>
  <c r="AB64" i="33"/>
  <c r="BH64" i="33"/>
  <c r="BI64" i="33"/>
  <c r="AB65" i="33"/>
  <c r="BH65" i="33"/>
  <c r="BI65" i="33"/>
  <c r="AB66" i="33"/>
  <c r="BH66" i="33"/>
  <c r="BI66" i="33"/>
  <c r="C68" i="33"/>
  <c r="AB68" i="33"/>
  <c r="BH68" i="33"/>
  <c r="BI68" i="33"/>
  <c r="AB70" i="33"/>
  <c r="BH70" i="33"/>
  <c r="BI70" i="33"/>
  <c r="C71" i="33"/>
  <c r="AB71" i="33"/>
  <c r="AC71" i="33"/>
  <c r="AD71" i="33"/>
  <c r="AE71" i="33"/>
  <c r="AF71" i="33"/>
  <c r="AG71" i="33"/>
  <c r="AH71" i="33"/>
  <c r="AI71" i="33"/>
  <c r="AJ71" i="33"/>
  <c r="AK71" i="33"/>
  <c r="AL71" i="33"/>
  <c r="AM71" i="33"/>
  <c r="AN71" i="33"/>
  <c r="AO71" i="33"/>
  <c r="AP71" i="33"/>
  <c r="AQ71" i="33"/>
  <c r="AR71" i="33"/>
  <c r="AS71" i="33"/>
  <c r="AT71" i="33"/>
  <c r="AU71" i="33"/>
  <c r="AV71" i="33"/>
  <c r="AW71" i="33"/>
  <c r="AX71" i="33"/>
  <c r="AY71" i="33"/>
  <c r="AZ71" i="33"/>
  <c r="BA71" i="33"/>
  <c r="BB71" i="33"/>
  <c r="BC71" i="33"/>
  <c r="BD71" i="33"/>
  <c r="BE71" i="33"/>
  <c r="BF71" i="33"/>
  <c r="BG71" i="33"/>
  <c r="F71" i="33"/>
  <c r="H71" i="33"/>
  <c r="K71" i="33"/>
  <c r="BH71" i="33"/>
  <c r="BI71" i="33"/>
  <c r="C72" i="33"/>
  <c r="AB72" i="33"/>
  <c r="AC72" i="33"/>
  <c r="AD72" i="33"/>
  <c r="AE72" i="33"/>
  <c r="AF72" i="33"/>
  <c r="AG72" i="33"/>
  <c r="AH72" i="33"/>
  <c r="AI72" i="33"/>
  <c r="AJ72" i="33"/>
  <c r="AK72" i="33"/>
  <c r="AL72" i="33"/>
  <c r="AM72" i="33"/>
  <c r="AN72" i="33"/>
  <c r="AO72" i="33"/>
  <c r="AP72" i="33"/>
  <c r="AQ72" i="33"/>
  <c r="AR72" i="33"/>
  <c r="AS72" i="33"/>
  <c r="AT72" i="33"/>
  <c r="AU72" i="33"/>
  <c r="AV72" i="33"/>
  <c r="AW72" i="33"/>
  <c r="AX72" i="33"/>
  <c r="AY72" i="33"/>
  <c r="AZ72" i="33"/>
  <c r="BA72" i="33"/>
  <c r="BB72" i="33"/>
  <c r="BC72" i="33"/>
  <c r="BD72" i="33"/>
  <c r="BE72" i="33"/>
  <c r="BF72" i="33"/>
  <c r="BG72" i="33"/>
  <c r="F72" i="33"/>
  <c r="H72" i="33"/>
  <c r="K72" i="33"/>
  <c r="BH72" i="33"/>
  <c r="BI72" i="33"/>
  <c r="C73" i="33"/>
  <c r="AB73" i="33"/>
  <c r="AC73" i="33"/>
  <c r="AD73" i="33"/>
  <c r="AE73" i="33"/>
  <c r="AF73" i="33"/>
  <c r="AG73" i="33"/>
  <c r="AH73" i="33"/>
  <c r="AI73" i="33"/>
  <c r="AJ73" i="33"/>
  <c r="AK73" i="33"/>
  <c r="AL73" i="33"/>
  <c r="AM73" i="33"/>
  <c r="AN73" i="33"/>
  <c r="AO73" i="33"/>
  <c r="AP73" i="33"/>
  <c r="AQ73" i="33"/>
  <c r="AR73" i="33"/>
  <c r="AS73" i="33"/>
  <c r="AT73" i="33"/>
  <c r="AU73" i="33"/>
  <c r="AV73" i="33"/>
  <c r="AW73" i="33"/>
  <c r="AX73" i="33"/>
  <c r="AY73" i="33"/>
  <c r="AZ73" i="33"/>
  <c r="BA73" i="33"/>
  <c r="BB73" i="33"/>
  <c r="BC73" i="33"/>
  <c r="BD73" i="33"/>
  <c r="BE73" i="33"/>
  <c r="BF73" i="33"/>
  <c r="BG73" i="33"/>
  <c r="F73" i="33"/>
  <c r="H73" i="33"/>
  <c r="K73" i="33"/>
  <c r="BH73" i="33"/>
  <c r="BI73" i="33"/>
  <c r="C74" i="33"/>
  <c r="AB74" i="33"/>
  <c r="AC74" i="33"/>
  <c r="AD74" i="33"/>
  <c r="AE74" i="33"/>
  <c r="AF74" i="33"/>
  <c r="AG74" i="33"/>
  <c r="AH74" i="33"/>
  <c r="AI74" i="33"/>
  <c r="AJ74" i="33"/>
  <c r="AK74" i="33"/>
  <c r="AL74" i="33"/>
  <c r="AM74" i="33"/>
  <c r="AN74" i="33"/>
  <c r="AO74" i="33"/>
  <c r="AP74" i="33"/>
  <c r="AQ74" i="33"/>
  <c r="AR74" i="33"/>
  <c r="AS74" i="33"/>
  <c r="AT74" i="33"/>
  <c r="AU74" i="33"/>
  <c r="AV74" i="33"/>
  <c r="AW74" i="33"/>
  <c r="AX74" i="33"/>
  <c r="AY74" i="33"/>
  <c r="AZ74" i="33"/>
  <c r="BA74" i="33"/>
  <c r="BB74" i="33"/>
  <c r="BC74" i="33"/>
  <c r="BD74" i="33"/>
  <c r="BE74" i="33"/>
  <c r="BF74" i="33"/>
  <c r="BG74" i="33"/>
  <c r="F74" i="33"/>
  <c r="H74" i="33"/>
  <c r="K74" i="33"/>
  <c r="BH74" i="33"/>
  <c r="BI74" i="33"/>
  <c r="C75" i="33"/>
  <c r="AB75" i="33"/>
  <c r="AC75" i="33"/>
  <c r="AD75" i="33"/>
  <c r="AE75" i="33"/>
  <c r="AF75" i="33"/>
  <c r="AG75" i="33"/>
  <c r="AH75" i="33"/>
  <c r="AI75" i="33"/>
  <c r="AJ75" i="33"/>
  <c r="AK75" i="33"/>
  <c r="AL75" i="33"/>
  <c r="AM75" i="33"/>
  <c r="AN75" i="33"/>
  <c r="AO75" i="33"/>
  <c r="AP75" i="33"/>
  <c r="AQ75" i="33"/>
  <c r="AR75" i="33"/>
  <c r="AS75" i="33"/>
  <c r="AT75" i="33"/>
  <c r="AU75" i="33"/>
  <c r="AV75" i="33"/>
  <c r="AW75" i="33"/>
  <c r="AX75" i="33"/>
  <c r="AY75" i="33"/>
  <c r="AZ75" i="33"/>
  <c r="BA75" i="33"/>
  <c r="BB75" i="33"/>
  <c r="BC75" i="33"/>
  <c r="BD75" i="33"/>
  <c r="BE75" i="33"/>
  <c r="BF75" i="33"/>
  <c r="BG75" i="33"/>
  <c r="F75" i="33"/>
  <c r="H75" i="33"/>
  <c r="K75" i="33"/>
  <c r="BH75" i="33"/>
  <c r="BI75" i="33"/>
  <c r="C76" i="33"/>
  <c r="AB76" i="33"/>
  <c r="AC76" i="33"/>
  <c r="AD76" i="33"/>
  <c r="AE76" i="33"/>
  <c r="AF76" i="33"/>
  <c r="AG76" i="33"/>
  <c r="AH76" i="33"/>
  <c r="AI76" i="33"/>
  <c r="AJ76" i="33"/>
  <c r="AK76" i="33"/>
  <c r="AL76" i="33"/>
  <c r="AM76" i="33"/>
  <c r="AN76" i="33"/>
  <c r="AO76" i="33"/>
  <c r="AP76" i="33"/>
  <c r="AQ76" i="33"/>
  <c r="AR76" i="33"/>
  <c r="AS76" i="33"/>
  <c r="AT76" i="33"/>
  <c r="AU76" i="33"/>
  <c r="AV76" i="33"/>
  <c r="AW76" i="33"/>
  <c r="AX76" i="33"/>
  <c r="AY76" i="33"/>
  <c r="AZ76" i="33"/>
  <c r="BA76" i="33"/>
  <c r="BB76" i="33"/>
  <c r="BC76" i="33"/>
  <c r="BD76" i="33"/>
  <c r="BE76" i="33"/>
  <c r="BF76" i="33"/>
  <c r="BG76" i="33"/>
  <c r="F76" i="33"/>
  <c r="H76" i="33"/>
  <c r="K76" i="33"/>
  <c r="BH76" i="33"/>
  <c r="BI76" i="33"/>
  <c r="C77" i="33"/>
  <c r="AB77" i="33"/>
  <c r="AC77" i="33"/>
  <c r="AD77" i="33"/>
  <c r="AE77" i="33"/>
  <c r="AF77" i="33"/>
  <c r="AG77" i="33"/>
  <c r="AH77" i="33"/>
  <c r="AI77" i="33"/>
  <c r="AJ77" i="33"/>
  <c r="AK77" i="33"/>
  <c r="AL77" i="33"/>
  <c r="AM77" i="33"/>
  <c r="AN77" i="33"/>
  <c r="AO77" i="33"/>
  <c r="AP77" i="33"/>
  <c r="AQ77" i="33"/>
  <c r="AR77" i="33"/>
  <c r="AS77" i="33"/>
  <c r="AT77" i="33"/>
  <c r="AU77" i="33"/>
  <c r="AV77" i="33"/>
  <c r="AW77" i="33"/>
  <c r="AX77" i="33"/>
  <c r="AY77" i="33"/>
  <c r="AZ77" i="33"/>
  <c r="BA77" i="33"/>
  <c r="BB77" i="33"/>
  <c r="BC77" i="33"/>
  <c r="BD77" i="33"/>
  <c r="BE77" i="33"/>
  <c r="BF77" i="33"/>
  <c r="BG77" i="33"/>
  <c r="F77" i="33"/>
  <c r="H77" i="33"/>
  <c r="K77" i="33"/>
  <c r="BH77" i="33"/>
  <c r="BI77" i="33"/>
  <c r="C78" i="33"/>
  <c r="AB78" i="33"/>
  <c r="AC78" i="33"/>
  <c r="AD78" i="33"/>
  <c r="AE78" i="33"/>
  <c r="AF78" i="33"/>
  <c r="AG78" i="33"/>
  <c r="AH78" i="33"/>
  <c r="AI78" i="33"/>
  <c r="AJ78" i="33"/>
  <c r="AK78" i="33"/>
  <c r="AL78" i="33"/>
  <c r="AM78" i="33"/>
  <c r="AN78" i="33"/>
  <c r="AO78" i="33"/>
  <c r="AP78" i="33"/>
  <c r="AQ78" i="33"/>
  <c r="AR78" i="33"/>
  <c r="AS78" i="33"/>
  <c r="AT78" i="33"/>
  <c r="AU78" i="33"/>
  <c r="AV78" i="33"/>
  <c r="AW78" i="33"/>
  <c r="AX78" i="33"/>
  <c r="AY78" i="33"/>
  <c r="AZ78" i="33"/>
  <c r="BA78" i="33"/>
  <c r="BB78" i="33"/>
  <c r="BC78" i="33"/>
  <c r="BD78" i="33"/>
  <c r="BE78" i="33"/>
  <c r="BF78" i="33"/>
  <c r="BG78" i="33"/>
  <c r="F78" i="33"/>
  <c r="H78" i="33"/>
  <c r="K78" i="33"/>
  <c r="BH78" i="33"/>
  <c r="BI78" i="33"/>
  <c r="C79" i="33"/>
  <c r="AB79" i="33"/>
  <c r="AC79" i="33"/>
  <c r="AD79" i="33"/>
  <c r="AE79" i="33"/>
  <c r="AF79" i="33"/>
  <c r="AG79" i="33"/>
  <c r="AH79" i="33"/>
  <c r="AI79" i="33"/>
  <c r="AJ79" i="33"/>
  <c r="AK79" i="33"/>
  <c r="AL79" i="33"/>
  <c r="AM79" i="33"/>
  <c r="AN79" i="33"/>
  <c r="AO79" i="33"/>
  <c r="AP79" i="33"/>
  <c r="AQ79" i="33"/>
  <c r="AR79" i="33"/>
  <c r="AS79" i="33"/>
  <c r="AT79" i="33"/>
  <c r="AU79" i="33"/>
  <c r="AV79" i="33"/>
  <c r="AW79" i="33"/>
  <c r="AX79" i="33"/>
  <c r="AY79" i="33"/>
  <c r="AZ79" i="33"/>
  <c r="BA79" i="33"/>
  <c r="BB79" i="33"/>
  <c r="BC79" i="33"/>
  <c r="BD79" i="33"/>
  <c r="BE79" i="33"/>
  <c r="BF79" i="33"/>
  <c r="BG79" i="33"/>
  <c r="F79" i="33"/>
  <c r="H79" i="33"/>
  <c r="K79" i="33"/>
  <c r="BH79" i="33"/>
  <c r="BI79" i="33"/>
  <c r="C80" i="33"/>
  <c r="AB80" i="33"/>
  <c r="AC80" i="33"/>
  <c r="AD80" i="33"/>
  <c r="AE80" i="33"/>
  <c r="AF80" i="33"/>
  <c r="AG80" i="33"/>
  <c r="AH80" i="33"/>
  <c r="AI80" i="33"/>
  <c r="AJ80" i="33"/>
  <c r="AK80" i="33"/>
  <c r="AL80" i="33"/>
  <c r="AM80" i="33"/>
  <c r="AN80" i="33"/>
  <c r="AO80" i="33"/>
  <c r="AP80" i="33"/>
  <c r="AQ80" i="33"/>
  <c r="AR80" i="33"/>
  <c r="AS80" i="33"/>
  <c r="AT80" i="33"/>
  <c r="AU80" i="33"/>
  <c r="AV80" i="33"/>
  <c r="AW80" i="33"/>
  <c r="AX80" i="33"/>
  <c r="AY80" i="33"/>
  <c r="AZ80" i="33"/>
  <c r="BA80" i="33"/>
  <c r="BB80" i="33"/>
  <c r="BC80" i="33"/>
  <c r="BD80" i="33"/>
  <c r="BE80" i="33"/>
  <c r="BF80" i="33"/>
  <c r="BG80" i="33"/>
  <c r="F80" i="33"/>
  <c r="H80" i="33"/>
  <c r="K80" i="33"/>
  <c r="BH80" i="33"/>
  <c r="BI80" i="33"/>
  <c r="C81" i="33"/>
  <c r="AB81" i="33"/>
  <c r="AC81" i="33"/>
  <c r="AD81" i="33"/>
  <c r="AE81" i="33"/>
  <c r="AF81" i="33"/>
  <c r="AG81" i="33"/>
  <c r="AH81" i="33"/>
  <c r="AI81" i="33"/>
  <c r="AJ81" i="33"/>
  <c r="AK81" i="33"/>
  <c r="AL81" i="33"/>
  <c r="AM81" i="33"/>
  <c r="AN81" i="33"/>
  <c r="AO81" i="33"/>
  <c r="AP81" i="33"/>
  <c r="AQ81" i="33"/>
  <c r="AR81" i="33"/>
  <c r="AS81" i="33"/>
  <c r="AT81" i="33"/>
  <c r="AU81" i="33"/>
  <c r="AV81" i="33"/>
  <c r="AW81" i="33"/>
  <c r="AX81" i="33"/>
  <c r="AY81" i="33"/>
  <c r="AZ81" i="33"/>
  <c r="BA81" i="33"/>
  <c r="BB81" i="33"/>
  <c r="BC81" i="33"/>
  <c r="BD81" i="33"/>
  <c r="BE81" i="33"/>
  <c r="BF81" i="33"/>
  <c r="BG81" i="33"/>
  <c r="F81" i="33"/>
  <c r="H81" i="33"/>
  <c r="K81" i="33"/>
  <c r="BH81" i="33"/>
  <c r="BI81" i="33"/>
  <c r="AB83" i="33"/>
  <c r="AC83" i="33"/>
  <c r="AD83" i="33"/>
  <c r="AE83" i="33"/>
  <c r="AF83" i="33"/>
  <c r="AG83" i="33"/>
  <c r="AH83" i="33"/>
  <c r="AI83" i="33"/>
  <c r="AJ83" i="33"/>
  <c r="AK83" i="33"/>
  <c r="AL83" i="33"/>
  <c r="AM83" i="33"/>
  <c r="AN83" i="33"/>
  <c r="AO83" i="33"/>
  <c r="AP83" i="33"/>
  <c r="AQ83" i="33"/>
  <c r="AR83" i="33"/>
  <c r="AS83" i="33"/>
  <c r="AT83" i="33"/>
  <c r="AU83" i="33"/>
  <c r="AV83" i="33"/>
  <c r="AW83" i="33"/>
  <c r="AX83" i="33"/>
  <c r="AY83" i="33"/>
  <c r="AZ83" i="33"/>
  <c r="BA83" i="33"/>
  <c r="BB83" i="33"/>
  <c r="BC83" i="33"/>
  <c r="BD83" i="33"/>
  <c r="BE83" i="33"/>
  <c r="BF83" i="33"/>
  <c r="BG83" i="33"/>
  <c r="H83" i="33"/>
  <c r="K83" i="33"/>
  <c r="BH83" i="33"/>
  <c r="BI83" i="33"/>
  <c r="AB84" i="33"/>
  <c r="AC84" i="33"/>
  <c r="AD84" i="33"/>
  <c r="AE84" i="33"/>
  <c r="AF84" i="33"/>
  <c r="AG84" i="33"/>
  <c r="AH84" i="33"/>
  <c r="AI84" i="33"/>
  <c r="AJ84" i="33"/>
  <c r="AK84" i="33"/>
  <c r="AL84" i="33"/>
  <c r="AM84" i="33"/>
  <c r="AN84" i="33"/>
  <c r="AO84" i="33"/>
  <c r="AP84" i="33"/>
  <c r="AQ84" i="33"/>
  <c r="AR84" i="33"/>
  <c r="AS84" i="33"/>
  <c r="AT84" i="33"/>
  <c r="AU84" i="33"/>
  <c r="AV84" i="33"/>
  <c r="AW84" i="33"/>
  <c r="AX84" i="33"/>
  <c r="AY84" i="33"/>
  <c r="AZ84" i="33"/>
  <c r="BA84" i="33"/>
  <c r="BB84" i="33"/>
  <c r="BC84" i="33"/>
  <c r="BD84" i="33"/>
  <c r="BE84" i="33"/>
  <c r="BF84" i="33"/>
  <c r="BG84" i="33"/>
  <c r="K84" i="33"/>
  <c r="BH84" i="33"/>
  <c r="BI84" i="33"/>
  <c r="AB85" i="33"/>
  <c r="AC85" i="33"/>
  <c r="AD85" i="33"/>
  <c r="AE85" i="33"/>
  <c r="AF85" i="33"/>
  <c r="AG85" i="33"/>
  <c r="AH85" i="33"/>
  <c r="AI85" i="33"/>
  <c r="AJ85" i="33"/>
  <c r="AK85" i="33"/>
  <c r="AL85" i="33"/>
  <c r="AM85" i="33"/>
  <c r="AN85" i="33"/>
  <c r="AO85" i="33"/>
  <c r="AP85" i="33"/>
  <c r="AQ85" i="33"/>
  <c r="AR85" i="33"/>
  <c r="AS85" i="33"/>
  <c r="AT85" i="33"/>
  <c r="AU85" i="33"/>
  <c r="AV85" i="33"/>
  <c r="AW85" i="33"/>
  <c r="AX85" i="33"/>
  <c r="AY85" i="33"/>
  <c r="AZ85" i="33"/>
  <c r="BA85" i="33"/>
  <c r="BB85" i="33"/>
  <c r="BC85" i="33"/>
  <c r="BD85" i="33"/>
  <c r="BE85" i="33"/>
  <c r="BF85" i="33"/>
  <c r="BG85" i="33"/>
  <c r="K85" i="33"/>
  <c r="BH85" i="33"/>
  <c r="BI85" i="33"/>
  <c r="N89" i="33"/>
  <c r="D94" i="33"/>
  <c r="N46" i="33"/>
  <c r="N87" i="33"/>
  <c r="I92" i="33"/>
  <c r="I96" i="33"/>
  <c r="I15" i="33"/>
  <c r="N88" i="33"/>
  <c r="D92" i="33"/>
  <c r="I95" i="33"/>
  <c r="H15" i="33"/>
  <c r="D96" i="33"/>
  <c r="I94" i="33"/>
  <c r="I14" i="33"/>
  <c r="D93" i="33"/>
  <c r="D95" i="33"/>
  <c r="I93" i="33"/>
  <c r="H14" i="33"/>
  <c r="H9" i="33"/>
  <c r="H7" i="33"/>
  <c r="H11" i="33"/>
  <c r="P80" i="33"/>
  <c r="R80" i="33"/>
  <c r="S80" i="33"/>
  <c r="Q80" i="33"/>
  <c r="T80" i="33"/>
  <c r="U80" i="33"/>
  <c r="N80" i="33"/>
  <c r="P81" i="33"/>
  <c r="R81" i="33"/>
  <c r="S81" i="33"/>
  <c r="Q81" i="33"/>
  <c r="T81" i="33"/>
  <c r="U81" i="33"/>
  <c r="N81" i="33"/>
  <c r="P79" i="33"/>
  <c r="R79" i="33"/>
  <c r="S79" i="33"/>
  <c r="Q79" i="33"/>
  <c r="T79" i="33"/>
  <c r="U79" i="33"/>
  <c r="N79" i="33"/>
  <c r="P78" i="33"/>
  <c r="R78" i="33"/>
  <c r="S78" i="33"/>
  <c r="Q78" i="33"/>
  <c r="T78" i="33"/>
  <c r="U78" i="33"/>
  <c r="N78" i="33"/>
  <c r="P53" i="33"/>
  <c r="Q53" i="33"/>
  <c r="R53" i="33"/>
  <c r="S53" i="33"/>
  <c r="U53" i="33"/>
  <c r="N53" i="33"/>
  <c r="P54" i="33"/>
  <c r="Q54" i="33"/>
  <c r="R54" i="33"/>
  <c r="S54" i="33"/>
  <c r="U54" i="33"/>
  <c r="N54" i="33"/>
  <c r="P55" i="33"/>
  <c r="Q55" i="33"/>
  <c r="R55" i="33"/>
  <c r="S55" i="33"/>
  <c r="U55" i="33"/>
  <c r="N55" i="33"/>
  <c r="P56" i="33"/>
  <c r="Q56" i="33"/>
  <c r="R56" i="33"/>
  <c r="S56" i="33"/>
  <c r="U56" i="33"/>
  <c r="N56" i="33"/>
  <c r="P57" i="33"/>
  <c r="Q57" i="33"/>
  <c r="R57" i="33"/>
  <c r="S57" i="33"/>
  <c r="U57" i="33"/>
  <c r="N57" i="33"/>
  <c r="P58" i="33"/>
  <c r="Q58" i="33"/>
  <c r="R58" i="33"/>
  <c r="S58" i="33"/>
  <c r="U58" i="33"/>
  <c r="N58" i="33"/>
  <c r="P59" i="33"/>
  <c r="Q59" i="33"/>
  <c r="R59" i="33"/>
  <c r="S59" i="33"/>
  <c r="U59" i="33"/>
  <c r="N59" i="33"/>
  <c r="P60" i="33"/>
  <c r="Q60" i="33"/>
  <c r="R60" i="33"/>
  <c r="S60" i="33"/>
  <c r="U60" i="33"/>
  <c r="N60" i="33"/>
  <c r="P61" i="33"/>
  <c r="Q61" i="33"/>
  <c r="R61" i="33"/>
  <c r="S61" i="33"/>
  <c r="U61" i="33"/>
  <c r="N61" i="33"/>
  <c r="N47" i="33"/>
  <c r="P75" i="33"/>
  <c r="R75" i="33"/>
  <c r="S75" i="33"/>
  <c r="U75" i="33"/>
  <c r="N75" i="33"/>
  <c r="P76" i="33"/>
  <c r="R76" i="33"/>
  <c r="S76" i="33"/>
  <c r="Q76" i="33"/>
  <c r="T76" i="33"/>
  <c r="U76" i="33"/>
  <c r="N76" i="33"/>
  <c r="P77" i="33"/>
  <c r="R77" i="33"/>
  <c r="S77" i="33"/>
  <c r="Q77" i="33"/>
  <c r="T77" i="33"/>
  <c r="U77" i="33"/>
  <c r="N77" i="33"/>
  <c r="P83" i="33"/>
  <c r="R83" i="33"/>
  <c r="S83" i="33"/>
  <c r="Q83" i="33"/>
  <c r="T83" i="33"/>
  <c r="U83" i="33"/>
  <c r="N83" i="33"/>
  <c r="P84" i="33"/>
  <c r="R84" i="33"/>
  <c r="S84" i="33"/>
  <c r="U84" i="33"/>
  <c r="N84" i="33"/>
  <c r="P85" i="33"/>
  <c r="R85" i="33"/>
  <c r="S85" i="33"/>
  <c r="U85" i="33"/>
  <c r="N85" i="33"/>
  <c r="P71" i="33"/>
  <c r="R71" i="33"/>
  <c r="S71" i="33"/>
  <c r="Q71" i="33"/>
  <c r="T71" i="33"/>
  <c r="U71" i="33"/>
  <c r="N71" i="33"/>
  <c r="P72" i="33"/>
  <c r="R72" i="33"/>
  <c r="S72" i="33"/>
  <c r="Q72" i="33"/>
  <c r="T72" i="33"/>
  <c r="U72" i="33"/>
  <c r="N72" i="33"/>
  <c r="P73" i="33"/>
  <c r="R73" i="33"/>
  <c r="S73" i="33"/>
  <c r="U73" i="33"/>
  <c r="N73" i="33"/>
  <c r="P74" i="33"/>
  <c r="R74" i="33"/>
  <c r="S74" i="33"/>
  <c r="Q74" i="33"/>
  <c r="T74" i="33"/>
  <c r="U74" i="33"/>
  <c r="N74" i="33"/>
  <c r="Q85" i="33"/>
  <c r="T85" i="33"/>
  <c r="M85" i="33"/>
  <c r="Q84" i="33"/>
  <c r="T84" i="33"/>
  <c r="M84" i="33"/>
  <c r="M83" i="33"/>
  <c r="W81" i="33"/>
  <c r="X81" i="33"/>
  <c r="Z81" i="33"/>
  <c r="Y81" i="33"/>
  <c r="M81" i="33"/>
  <c r="G81" i="33"/>
  <c r="E81" i="33"/>
  <c r="W80" i="33"/>
  <c r="X80" i="33"/>
  <c r="Z80" i="33"/>
  <c r="Y80" i="33"/>
  <c r="M80" i="33"/>
  <c r="G80" i="33"/>
  <c r="E80" i="33"/>
  <c r="W79" i="33"/>
  <c r="X79" i="33"/>
  <c r="Z79" i="33"/>
  <c r="Y79" i="33"/>
  <c r="M79" i="33"/>
  <c r="G79" i="33"/>
  <c r="E79" i="33"/>
  <c r="W78" i="33"/>
  <c r="X78" i="33"/>
  <c r="Z78" i="33"/>
  <c r="Y78" i="33"/>
  <c r="M78" i="33"/>
  <c r="G78" i="33"/>
  <c r="E78" i="33"/>
  <c r="W77" i="33"/>
  <c r="X77" i="33"/>
  <c r="Z77" i="33"/>
  <c r="Y77" i="33"/>
  <c r="M77" i="33"/>
  <c r="G77" i="33"/>
  <c r="E77" i="33"/>
  <c r="W76" i="33"/>
  <c r="X76" i="33"/>
  <c r="Z76" i="33"/>
  <c r="Y76" i="33"/>
  <c r="M76" i="33"/>
  <c r="G76" i="33"/>
  <c r="E76" i="33"/>
  <c r="W75" i="33"/>
  <c r="X75" i="33"/>
  <c r="Z75" i="33"/>
  <c r="Y75" i="33"/>
  <c r="Q75" i="33"/>
  <c r="T75" i="33"/>
  <c r="M75" i="33"/>
  <c r="G75" i="33"/>
  <c r="E75" i="33"/>
  <c r="W74" i="33"/>
  <c r="X74" i="33"/>
  <c r="Z74" i="33"/>
  <c r="Y74" i="33"/>
  <c r="M74" i="33"/>
  <c r="G74" i="33"/>
  <c r="E74" i="33"/>
  <c r="W73" i="33"/>
  <c r="X73" i="33"/>
  <c r="Z73" i="33"/>
  <c r="Y73" i="33"/>
  <c r="Q73" i="33"/>
  <c r="T73" i="33"/>
  <c r="M73" i="33"/>
  <c r="G73" i="33"/>
  <c r="E73" i="33"/>
  <c r="W72" i="33"/>
  <c r="X72" i="33"/>
  <c r="Z72" i="33"/>
  <c r="Y72" i="33"/>
  <c r="M72" i="33"/>
  <c r="G72" i="33"/>
  <c r="E72" i="33"/>
  <c r="W71" i="33"/>
  <c r="X71" i="33"/>
  <c r="Z71" i="33"/>
  <c r="Y71" i="33"/>
  <c r="M71" i="33"/>
  <c r="G71" i="33"/>
  <c r="E71" i="33"/>
  <c r="W70" i="33"/>
  <c r="X70" i="33"/>
  <c r="Z70" i="33"/>
  <c r="Y70" i="33"/>
  <c r="M70" i="33"/>
  <c r="W68" i="33"/>
  <c r="X68" i="33"/>
  <c r="Z68" i="33"/>
  <c r="Y68" i="33"/>
  <c r="M68" i="33"/>
  <c r="G68" i="33"/>
  <c r="M66" i="33"/>
  <c r="M65" i="33"/>
  <c r="M64" i="33"/>
  <c r="M62" i="33"/>
  <c r="T61" i="33"/>
  <c r="M61" i="33"/>
  <c r="T60" i="33"/>
  <c r="M60" i="33"/>
  <c r="T59" i="33"/>
  <c r="M59" i="33"/>
  <c r="T58" i="33"/>
  <c r="M58" i="33"/>
  <c r="T57" i="33"/>
  <c r="M57" i="33"/>
  <c r="T56" i="33"/>
  <c r="M56" i="33"/>
  <c r="T55" i="33"/>
  <c r="M55" i="33"/>
  <c r="T54" i="33"/>
  <c r="M54" i="33"/>
  <c r="T53" i="33"/>
  <c r="M53" i="33"/>
  <c r="Q44" i="33"/>
  <c r="T44" i="33"/>
  <c r="M44" i="33"/>
  <c r="Q43" i="33"/>
  <c r="T43" i="33"/>
  <c r="M43" i="33"/>
  <c r="M42" i="33"/>
  <c r="W40" i="33"/>
  <c r="X40" i="33"/>
  <c r="Z40" i="33"/>
  <c r="Y40" i="33"/>
  <c r="M40" i="33"/>
  <c r="G40" i="33"/>
  <c r="E40" i="33"/>
  <c r="W39" i="33"/>
  <c r="X39" i="33"/>
  <c r="Z39" i="33"/>
  <c r="Y39" i="33"/>
  <c r="M39" i="33"/>
  <c r="G39" i="33"/>
  <c r="E39" i="33"/>
  <c r="W38" i="33"/>
  <c r="X38" i="33"/>
  <c r="Z38" i="33"/>
  <c r="Y38" i="33"/>
  <c r="M38" i="33"/>
  <c r="G38" i="33"/>
  <c r="E38" i="33"/>
  <c r="W37" i="33"/>
  <c r="X37" i="33"/>
  <c r="Z37" i="33"/>
  <c r="Y37" i="33"/>
  <c r="M37" i="33"/>
  <c r="G37" i="33"/>
  <c r="E37" i="33"/>
  <c r="W36" i="33"/>
  <c r="X36" i="33"/>
  <c r="Z36" i="33"/>
  <c r="Y36" i="33"/>
  <c r="M36" i="33"/>
  <c r="G36" i="33"/>
  <c r="E36" i="33"/>
  <c r="W35" i="33"/>
  <c r="X35" i="33"/>
  <c r="Z35" i="33"/>
  <c r="Y35" i="33"/>
  <c r="M35" i="33"/>
  <c r="G35" i="33"/>
  <c r="E35" i="33"/>
  <c r="W34" i="33"/>
  <c r="X34" i="33"/>
  <c r="Z34" i="33"/>
  <c r="Y34" i="33"/>
  <c r="Q34" i="33"/>
  <c r="T34" i="33"/>
  <c r="M34" i="33"/>
  <c r="G34" i="33"/>
  <c r="E34" i="33"/>
  <c r="W33" i="33"/>
  <c r="X33" i="33"/>
  <c r="Z33" i="33"/>
  <c r="Y33" i="33"/>
  <c r="M33" i="33"/>
  <c r="G33" i="33"/>
  <c r="E33" i="33"/>
  <c r="W32" i="33"/>
  <c r="X32" i="33"/>
  <c r="Z32" i="33"/>
  <c r="Y32" i="33"/>
  <c r="Q32" i="33"/>
  <c r="T32" i="33"/>
  <c r="M32" i="33"/>
  <c r="G32" i="33"/>
  <c r="E32" i="33"/>
  <c r="W31" i="33"/>
  <c r="X31" i="33"/>
  <c r="Z31" i="33"/>
  <c r="Y31" i="33"/>
  <c r="M31" i="33"/>
  <c r="G31" i="33"/>
  <c r="E31" i="33"/>
  <c r="W30" i="33"/>
  <c r="X30" i="33"/>
  <c r="Z30" i="33"/>
  <c r="Y30" i="33"/>
  <c r="M30" i="33"/>
  <c r="G30" i="33"/>
  <c r="E30" i="33"/>
  <c r="W29" i="33"/>
  <c r="X29" i="33"/>
  <c r="Z29" i="33"/>
  <c r="Y29" i="33"/>
  <c r="M29" i="33"/>
  <c r="Q27" i="33"/>
  <c r="T27" i="33"/>
  <c r="M27" i="33"/>
  <c r="T25" i="33"/>
  <c r="M25" i="33"/>
  <c r="T24" i="33"/>
  <c r="M24" i="33"/>
  <c r="T23" i="33"/>
  <c r="M23" i="33"/>
  <c r="T22" i="33"/>
  <c r="M22" i="33"/>
  <c r="T21" i="33"/>
  <c r="M21" i="33"/>
  <c r="D11" i="33"/>
  <c r="D10" i="33"/>
  <c r="H71" i="8"/>
  <c r="I71" i="8"/>
  <c r="J71" i="8"/>
  <c r="K71" i="8"/>
  <c r="L71" i="8"/>
  <c r="C8" i="24"/>
  <c r="M56" i="8"/>
  <c r="M71" i="8"/>
  <c r="C7" i="24"/>
  <c r="K75" i="10"/>
  <c r="J75" i="10"/>
  <c r="I75" i="10"/>
  <c r="H75" i="10"/>
  <c r="G75" i="10"/>
  <c r="K74" i="10"/>
  <c r="J74" i="10"/>
  <c r="I74" i="10"/>
  <c r="H74" i="10"/>
  <c r="G74" i="10"/>
  <c r="K73" i="10"/>
  <c r="J73" i="10"/>
  <c r="I73" i="10"/>
  <c r="H73" i="10"/>
  <c r="G73" i="10"/>
  <c r="K72" i="10"/>
  <c r="J72" i="10"/>
  <c r="I72" i="10"/>
  <c r="H72" i="10"/>
  <c r="G72" i="10"/>
  <c r="K71" i="10"/>
  <c r="J71" i="10"/>
  <c r="I71" i="10"/>
  <c r="H71" i="10"/>
  <c r="G71" i="10"/>
  <c r="K70" i="10"/>
  <c r="J70" i="10"/>
  <c r="I70" i="10"/>
  <c r="H70" i="10"/>
  <c r="G70" i="10"/>
  <c r="K69" i="10"/>
  <c r="J69" i="10"/>
  <c r="I69" i="10"/>
  <c r="H69" i="10"/>
  <c r="G69" i="10"/>
  <c r="K68" i="10"/>
  <c r="J68" i="10"/>
  <c r="I68" i="10"/>
  <c r="H68" i="10"/>
  <c r="G68" i="10"/>
  <c r="K67" i="10"/>
  <c r="J67" i="10"/>
  <c r="I67" i="10"/>
  <c r="H67" i="10"/>
  <c r="G67" i="10"/>
  <c r="K66" i="10"/>
  <c r="J66" i="10"/>
  <c r="I66" i="10"/>
  <c r="H66" i="10"/>
  <c r="G66" i="10"/>
  <c r="K65" i="10"/>
  <c r="J65" i="10"/>
  <c r="I65" i="10"/>
  <c r="H65" i="10"/>
  <c r="G65" i="10"/>
  <c r="K64" i="10"/>
  <c r="J64" i="10"/>
  <c r="I64" i="10"/>
  <c r="H64" i="10"/>
  <c r="G64" i="10"/>
  <c r="K63" i="10"/>
  <c r="J63" i="10"/>
  <c r="I63" i="10"/>
  <c r="H63" i="10"/>
  <c r="G63" i="10"/>
  <c r="K62" i="10"/>
  <c r="J62" i="10"/>
  <c r="I62" i="10"/>
  <c r="H62" i="10"/>
  <c r="G62" i="10"/>
  <c r="K61" i="10"/>
  <c r="J61" i="10"/>
  <c r="I61" i="10"/>
  <c r="H61" i="10"/>
  <c r="G61" i="10"/>
  <c r="K60" i="10"/>
  <c r="J60" i="10"/>
  <c r="I60" i="10"/>
  <c r="H60" i="10"/>
  <c r="G60" i="10"/>
  <c r="K59" i="10"/>
  <c r="J59" i="10"/>
  <c r="I59" i="10"/>
  <c r="H59" i="10"/>
  <c r="G59" i="10"/>
  <c r="K58" i="10"/>
  <c r="J58" i="10"/>
  <c r="I58" i="10"/>
  <c r="H58" i="10"/>
  <c r="G58" i="10"/>
  <c r="K57" i="10"/>
  <c r="J57" i="10"/>
  <c r="I57" i="10"/>
  <c r="H57" i="10"/>
  <c r="G57" i="10"/>
  <c r="K56" i="10"/>
  <c r="J56" i="10"/>
  <c r="I56" i="10"/>
  <c r="H56" i="10"/>
  <c r="G56" i="10"/>
  <c r="K55" i="10"/>
  <c r="J55" i="10"/>
  <c r="I55" i="10"/>
  <c r="H55" i="10"/>
  <c r="G55" i="10"/>
  <c r="K54" i="10"/>
  <c r="J54" i="10"/>
  <c r="I54" i="10"/>
  <c r="H54" i="10"/>
  <c r="G54" i="10"/>
  <c r="K53" i="10"/>
  <c r="J53" i="10"/>
  <c r="I53" i="10"/>
  <c r="H53" i="10"/>
  <c r="G53" i="10"/>
  <c r="K52" i="10"/>
  <c r="J52" i="10"/>
  <c r="I52" i="10"/>
  <c r="H52" i="10"/>
  <c r="G52" i="10"/>
  <c r="K51" i="10"/>
  <c r="J51" i="10"/>
  <c r="I51" i="10"/>
  <c r="H51" i="10"/>
  <c r="G51" i="10"/>
  <c r="K50" i="10"/>
  <c r="J50" i="10"/>
  <c r="I50" i="10"/>
  <c r="H50" i="10"/>
  <c r="G50" i="10"/>
  <c r="K49" i="10"/>
  <c r="J49" i="10"/>
  <c r="I49" i="10"/>
  <c r="H49" i="10"/>
  <c r="G49" i="10"/>
  <c r="K48" i="10"/>
  <c r="J48" i="10"/>
  <c r="I48" i="10"/>
  <c r="H48" i="10"/>
  <c r="G48" i="10"/>
  <c r="K47" i="10"/>
  <c r="J47" i="10"/>
  <c r="I47" i="10"/>
  <c r="H47" i="10"/>
  <c r="G47" i="10"/>
  <c r="K46" i="10"/>
  <c r="J46" i="10"/>
  <c r="I46" i="10"/>
  <c r="H46" i="10"/>
  <c r="G46" i="10"/>
  <c r="K45" i="10"/>
  <c r="J45" i="10"/>
  <c r="I45" i="10"/>
  <c r="H45" i="10"/>
  <c r="G45" i="10"/>
  <c r="K44" i="10"/>
  <c r="J44" i="10"/>
  <c r="I44" i="10"/>
  <c r="H44" i="10"/>
  <c r="G44" i="10"/>
  <c r="K43" i="10"/>
  <c r="J43" i="10"/>
  <c r="I43" i="10"/>
  <c r="H43" i="10"/>
  <c r="G43" i="10"/>
  <c r="K42" i="10"/>
  <c r="J42" i="10"/>
  <c r="I42" i="10"/>
  <c r="H42" i="10"/>
  <c r="G42" i="10"/>
  <c r="K41" i="10"/>
  <c r="J41" i="10"/>
  <c r="I41" i="10"/>
  <c r="H41" i="10"/>
  <c r="G41" i="10"/>
  <c r="K40" i="10"/>
  <c r="J40" i="10"/>
  <c r="I40" i="10"/>
  <c r="H40" i="10"/>
  <c r="G40" i="10"/>
  <c r="K39" i="10"/>
  <c r="J39" i="10"/>
  <c r="I39" i="10"/>
  <c r="H39" i="10"/>
  <c r="G39" i="10"/>
  <c r="K38" i="10"/>
  <c r="J38" i="10"/>
  <c r="I38" i="10"/>
  <c r="H38" i="10"/>
  <c r="G38" i="10"/>
  <c r="K37" i="10"/>
  <c r="J37" i="10"/>
  <c r="I37" i="10"/>
  <c r="H37" i="10"/>
  <c r="G37" i="10"/>
  <c r="K36" i="10"/>
  <c r="J36" i="10"/>
  <c r="I36" i="10"/>
  <c r="H36" i="10"/>
  <c r="G36" i="10"/>
  <c r="K35" i="10"/>
  <c r="J35" i="10"/>
  <c r="I35" i="10"/>
  <c r="H35" i="10"/>
  <c r="G35" i="10"/>
  <c r="K34" i="10"/>
  <c r="J34" i="10"/>
  <c r="I34" i="10"/>
  <c r="H34" i="10"/>
  <c r="G34" i="10"/>
  <c r="B7" i="11"/>
  <c r="C7" i="11"/>
  <c r="D7" i="11"/>
  <c r="B8" i="11"/>
  <c r="C8" i="11"/>
  <c r="D8" i="11"/>
  <c r="B9" i="11"/>
  <c r="C9" i="11"/>
  <c r="D9" i="11"/>
  <c r="B10" i="11"/>
  <c r="C10" i="11"/>
  <c r="D10" i="11"/>
  <c r="B11" i="11"/>
  <c r="C11" i="11"/>
  <c r="D11" i="11"/>
  <c r="B12" i="11"/>
  <c r="C12" i="11"/>
  <c r="D12" i="11"/>
  <c r="B13" i="11"/>
  <c r="C13" i="11"/>
  <c r="D13" i="11"/>
  <c r="B14" i="11"/>
  <c r="C14" i="11"/>
  <c r="D14" i="11"/>
  <c r="B15" i="11"/>
  <c r="C15" i="11"/>
  <c r="D15" i="11"/>
  <c r="B16" i="11"/>
  <c r="C16" i="11"/>
  <c r="D16" i="11"/>
  <c r="B17" i="11"/>
  <c r="C17" i="11"/>
  <c r="D17" i="11"/>
  <c r="B18" i="11"/>
  <c r="C18" i="11"/>
  <c r="D18" i="11"/>
  <c r="B19" i="11"/>
  <c r="C19" i="11"/>
  <c r="D19" i="11"/>
  <c r="B20" i="11"/>
  <c r="C20" i="11"/>
  <c r="D20" i="11"/>
  <c r="B21" i="11"/>
  <c r="C21" i="11"/>
  <c r="D21" i="11"/>
  <c r="B22" i="11"/>
  <c r="C22" i="11"/>
  <c r="D22" i="11"/>
  <c r="B23" i="11"/>
  <c r="C23" i="11"/>
  <c r="D23" i="11"/>
  <c r="B24" i="11"/>
  <c r="C24" i="11"/>
  <c r="D24" i="11"/>
  <c r="B25" i="11"/>
  <c r="C25" i="11"/>
  <c r="D25" i="11"/>
  <c r="B26" i="11"/>
  <c r="C26" i="11"/>
  <c r="D26" i="11"/>
  <c r="B27" i="11"/>
  <c r="C27" i="11"/>
  <c r="D27" i="11"/>
  <c r="B28" i="11"/>
  <c r="C28" i="11"/>
  <c r="D28" i="11"/>
  <c r="B29" i="11"/>
  <c r="C29" i="11"/>
  <c r="D29" i="11"/>
  <c r="B30" i="11"/>
  <c r="C30" i="11"/>
  <c r="D30" i="11"/>
  <c r="B31" i="11"/>
  <c r="C31" i="11"/>
  <c r="D31" i="11"/>
  <c r="B32" i="11"/>
  <c r="C32" i="11"/>
  <c r="D32" i="11"/>
  <c r="B33" i="11"/>
  <c r="C33" i="11"/>
  <c r="D33" i="11"/>
  <c r="B34" i="11"/>
  <c r="C34" i="11"/>
  <c r="D34" i="11"/>
  <c r="B35" i="11"/>
  <c r="C35" i="11"/>
  <c r="D35" i="11"/>
  <c r="B36" i="11"/>
  <c r="C36" i="11"/>
  <c r="D36" i="11"/>
  <c r="B37" i="11"/>
  <c r="C37" i="11"/>
  <c r="D37" i="11"/>
  <c r="B38" i="11"/>
  <c r="C38" i="11"/>
  <c r="D38" i="11"/>
  <c r="B39" i="11"/>
  <c r="C39" i="11"/>
  <c r="D39" i="11"/>
  <c r="B40" i="11"/>
  <c r="C40" i="11"/>
  <c r="D40" i="11"/>
  <c r="B41" i="11"/>
  <c r="C41" i="11"/>
  <c r="D41" i="11"/>
  <c r="B42" i="11"/>
  <c r="C42" i="11"/>
  <c r="D42" i="11"/>
  <c r="B43" i="11"/>
  <c r="C43" i="11"/>
  <c r="D43" i="11"/>
  <c r="B44" i="11"/>
  <c r="C44" i="11"/>
  <c r="D44" i="11"/>
  <c r="B45" i="11"/>
  <c r="C45" i="11"/>
  <c r="D45" i="11"/>
  <c r="B46" i="11"/>
  <c r="C46" i="11"/>
  <c r="D46" i="11"/>
  <c r="B47" i="11"/>
  <c r="C47" i="11"/>
  <c r="D47" i="11"/>
  <c r="B48" i="11"/>
  <c r="C48" i="11"/>
  <c r="D48" i="11"/>
  <c r="B49" i="11"/>
  <c r="C49" i="11"/>
  <c r="D49" i="11"/>
  <c r="B50" i="11"/>
  <c r="C50" i="11"/>
  <c r="D50" i="11"/>
  <c r="B51" i="11"/>
  <c r="C51" i="11"/>
  <c r="D51" i="11"/>
  <c r="B52" i="11"/>
  <c r="C52" i="11"/>
  <c r="D52" i="11"/>
  <c r="B53" i="11"/>
  <c r="C53" i="11"/>
  <c r="D53" i="11"/>
  <c r="B54" i="11"/>
  <c r="C54" i="11"/>
  <c r="D54" i="11"/>
  <c r="B55" i="11"/>
  <c r="C55" i="11"/>
  <c r="D55" i="11"/>
  <c r="B56" i="11"/>
  <c r="C56" i="11"/>
  <c r="D56" i="11"/>
  <c r="B57" i="11"/>
  <c r="C57" i="11"/>
  <c r="D57" i="11"/>
  <c r="B58" i="11"/>
  <c r="C58" i="11"/>
  <c r="D58" i="11"/>
  <c r="B59" i="11"/>
  <c r="C59" i="11"/>
  <c r="D59" i="11"/>
  <c r="B60" i="11"/>
  <c r="C60" i="11"/>
  <c r="D60" i="11"/>
  <c r="B61" i="11"/>
  <c r="C61" i="11"/>
  <c r="D61" i="11"/>
  <c r="B62" i="11"/>
  <c r="C62" i="11"/>
  <c r="D62" i="11"/>
  <c r="B63" i="11"/>
  <c r="C63" i="11"/>
  <c r="D63" i="11"/>
  <c r="B64" i="11"/>
  <c r="C64" i="11"/>
  <c r="D64" i="11"/>
  <c r="B65" i="11"/>
  <c r="C65" i="11"/>
  <c r="D65" i="11"/>
  <c r="B66" i="11"/>
  <c r="C66" i="11"/>
  <c r="D66" i="11"/>
  <c r="B67" i="11"/>
  <c r="C67" i="11"/>
  <c r="D67" i="11"/>
  <c r="B68" i="11"/>
  <c r="C68" i="11"/>
  <c r="D68" i="11"/>
  <c r="B69" i="11"/>
  <c r="C69" i="11"/>
  <c r="D69" i="11"/>
  <c r="B70" i="11"/>
  <c r="C70" i="11"/>
  <c r="D70" i="11"/>
  <c r="B71" i="11"/>
  <c r="C71" i="11"/>
  <c r="D71" i="11"/>
  <c r="B72" i="11"/>
  <c r="C72" i="11"/>
  <c r="D72" i="11"/>
  <c r="B73" i="11"/>
  <c r="C73" i="11"/>
  <c r="D73" i="11"/>
  <c r="B74" i="11"/>
  <c r="C74" i="11"/>
  <c r="D74" i="11"/>
  <c r="B75" i="11"/>
  <c r="C75" i="11"/>
  <c r="D75" i="11"/>
  <c r="B6" i="11"/>
  <c r="C6" i="11"/>
  <c r="D6" i="11"/>
  <c r="D85" i="1"/>
  <c r="D84" i="1"/>
  <c r="D80" i="1"/>
  <c r="D79" i="1"/>
  <c r="D83" i="1"/>
  <c r="D75" i="1"/>
  <c r="D76" i="1"/>
  <c r="D81" i="1"/>
  <c r="D101" i="1"/>
  <c r="D77" i="1"/>
  <c r="D82" i="1"/>
  <c r="D78" i="1"/>
  <c r="E7" i="11"/>
  <c r="F7" i="11"/>
  <c r="G7" i="11"/>
  <c r="H7" i="11"/>
  <c r="I7" i="11"/>
  <c r="J7" i="11"/>
  <c r="L7" i="11"/>
  <c r="E8" i="11"/>
  <c r="G8" i="11"/>
  <c r="I8" i="11"/>
  <c r="L8" i="11"/>
  <c r="E9" i="11"/>
  <c r="G9" i="11"/>
  <c r="I9" i="11"/>
  <c r="L9" i="11"/>
  <c r="E10" i="11"/>
  <c r="G10" i="11"/>
  <c r="I10" i="11"/>
  <c r="E11" i="11"/>
  <c r="G11" i="11"/>
  <c r="H11" i="11"/>
  <c r="I11" i="11"/>
  <c r="J11" i="11"/>
  <c r="L11" i="11"/>
  <c r="E12" i="11"/>
  <c r="F12" i="11"/>
  <c r="G12" i="11"/>
  <c r="H12" i="11"/>
  <c r="I12" i="11"/>
  <c r="J12" i="11"/>
  <c r="L12" i="11"/>
  <c r="E13" i="11"/>
  <c r="F13" i="11"/>
  <c r="G13" i="11"/>
  <c r="H13" i="11"/>
  <c r="I13" i="11"/>
  <c r="J13" i="11"/>
  <c r="L13" i="11"/>
  <c r="E14" i="11"/>
  <c r="F14" i="11"/>
  <c r="G14" i="11"/>
  <c r="H14" i="11"/>
  <c r="I14" i="11"/>
  <c r="J14" i="11"/>
  <c r="L14" i="11"/>
  <c r="E15" i="11"/>
  <c r="F15" i="11"/>
  <c r="G15" i="11"/>
  <c r="H15" i="11"/>
  <c r="I15" i="11"/>
  <c r="L15" i="11"/>
  <c r="E16" i="11"/>
  <c r="F16" i="11"/>
  <c r="G16" i="11"/>
  <c r="H16" i="11"/>
  <c r="I16" i="11"/>
  <c r="J16" i="11"/>
  <c r="L16" i="11"/>
  <c r="E17" i="11"/>
  <c r="F17" i="11"/>
  <c r="G17" i="11"/>
  <c r="I17" i="11"/>
  <c r="E18" i="11"/>
  <c r="F18" i="11"/>
  <c r="G18" i="11"/>
  <c r="H18" i="11"/>
  <c r="I18" i="11"/>
  <c r="J18" i="11"/>
  <c r="L18" i="11"/>
  <c r="E19" i="11"/>
  <c r="G19" i="11"/>
  <c r="H19" i="11"/>
  <c r="I19" i="11"/>
  <c r="E20" i="11"/>
  <c r="F20" i="11"/>
  <c r="G20" i="11"/>
  <c r="I20" i="11"/>
  <c r="L20" i="11"/>
  <c r="E21" i="11"/>
  <c r="F21" i="11"/>
  <c r="G21" i="11"/>
  <c r="H21" i="11"/>
  <c r="I21" i="11"/>
  <c r="J21" i="11"/>
  <c r="L21" i="11"/>
  <c r="E22" i="11"/>
  <c r="F22" i="11"/>
  <c r="G22" i="11"/>
  <c r="I22" i="11"/>
  <c r="L22" i="11"/>
  <c r="E23" i="11"/>
  <c r="G23" i="11"/>
  <c r="I23" i="11"/>
  <c r="E24" i="11"/>
  <c r="G24" i="11"/>
  <c r="I24" i="11"/>
  <c r="E25" i="11"/>
  <c r="G25" i="11"/>
  <c r="I25" i="11"/>
  <c r="E26" i="11"/>
  <c r="G26" i="11"/>
  <c r="I26" i="11"/>
  <c r="J26" i="11"/>
  <c r="L26" i="11"/>
  <c r="E27" i="11"/>
  <c r="G27" i="11"/>
  <c r="H27" i="11"/>
  <c r="I27" i="11"/>
  <c r="J27" i="11"/>
  <c r="L27" i="11"/>
  <c r="E28" i="11"/>
  <c r="F28" i="11"/>
  <c r="G28" i="11"/>
  <c r="H28" i="11"/>
  <c r="I28" i="11"/>
  <c r="J28" i="11"/>
  <c r="L28" i="11"/>
  <c r="E29" i="11"/>
  <c r="F29" i="11"/>
  <c r="G29" i="11"/>
  <c r="H29" i="11"/>
  <c r="I29" i="11"/>
  <c r="J29" i="11"/>
  <c r="L29" i="11"/>
  <c r="E30" i="11"/>
  <c r="F30" i="11"/>
  <c r="G30" i="11"/>
  <c r="H30" i="11"/>
  <c r="I30" i="11"/>
  <c r="J30" i="11"/>
  <c r="L30" i="11"/>
  <c r="E31" i="11"/>
  <c r="F31" i="11"/>
  <c r="G31" i="11"/>
  <c r="H31" i="11"/>
  <c r="I31" i="11"/>
  <c r="L31" i="11"/>
  <c r="E32" i="11"/>
  <c r="F32" i="11"/>
  <c r="G32" i="11"/>
  <c r="H32" i="11"/>
  <c r="I32" i="11"/>
  <c r="J32" i="11"/>
  <c r="L32" i="11"/>
  <c r="E33" i="11"/>
  <c r="F33" i="11"/>
  <c r="G33" i="11"/>
  <c r="I33" i="11"/>
  <c r="E34" i="11"/>
  <c r="F34" i="11"/>
  <c r="G34" i="11"/>
  <c r="H34" i="11"/>
  <c r="I34" i="11"/>
  <c r="J34" i="11"/>
  <c r="L34" i="11"/>
  <c r="E35" i="11"/>
  <c r="G35" i="11"/>
  <c r="H35" i="11"/>
  <c r="I35" i="11"/>
  <c r="E36" i="11"/>
  <c r="F36" i="11"/>
  <c r="G36" i="11"/>
  <c r="I36" i="11"/>
  <c r="L36" i="11"/>
  <c r="E37" i="11"/>
  <c r="F37" i="11"/>
  <c r="G37" i="11"/>
  <c r="H37" i="11"/>
  <c r="I37" i="11"/>
  <c r="J37" i="11"/>
  <c r="L37" i="11"/>
  <c r="E38" i="11"/>
  <c r="F38" i="11"/>
  <c r="G38" i="11"/>
  <c r="I38" i="11"/>
  <c r="E39" i="11"/>
  <c r="G39" i="11"/>
  <c r="I39" i="11"/>
  <c r="L39" i="11"/>
  <c r="E40" i="11"/>
  <c r="G40" i="11"/>
  <c r="I40" i="11"/>
  <c r="J40" i="11"/>
  <c r="L40" i="11"/>
  <c r="E41" i="11"/>
  <c r="F41" i="11"/>
  <c r="G41" i="11"/>
  <c r="H41" i="11"/>
  <c r="I41" i="11"/>
  <c r="J41" i="11"/>
  <c r="L41" i="11"/>
  <c r="E42" i="11"/>
  <c r="F42" i="11"/>
  <c r="G42" i="11"/>
  <c r="H42" i="11"/>
  <c r="I42" i="11"/>
  <c r="J42" i="11"/>
  <c r="L42" i="11"/>
  <c r="E43" i="11"/>
  <c r="F43" i="11"/>
  <c r="G43" i="11"/>
  <c r="H43" i="11"/>
  <c r="I43" i="11"/>
  <c r="J43" i="11"/>
  <c r="L43" i="11"/>
  <c r="E44" i="11"/>
  <c r="F44" i="11"/>
  <c r="G44" i="11"/>
  <c r="H44" i="11"/>
  <c r="I44" i="11"/>
  <c r="J44" i="11"/>
  <c r="L44" i="11"/>
  <c r="G45" i="11"/>
  <c r="H45" i="11"/>
  <c r="E45" i="11"/>
  <c r="F45" i="11"/>
  <c r="I45" i="11"/>
  <c r="L45" i="11"/>
  <c r="E46" i="11"/>
  <c r="F46" i="11"/>
  <c r="G46" i="11"/>
  <c r="I46" i="11"/>
  <c r="E47" i="11"/>
  <c r="G47" i="11"/>
  <c r="I47" i="11"/>
  <c r="E48" i="11"/>
  <c r="G48" i="11"/>
  <c r="I48" i="11"/>
  <c r="J48" i="11"/>
  <c r="E49" i="11"/>
  <c r="F49" i="11"/>
  <c r="G49" i="11"/>
  <c r="H49" i="11"/>
  <c r="I49" i="11"/>
  <c r="J49" i="11"/>
  <c r="L49" i="11"/>
  <c r="E50" i="11"/>
  <c r="F50" i="11"/>
  <c r="G50" i="11"/>
  <c r="H50" i="11"/>
  <c r="I50" i="11"/>
  <c r="J50" i="11"/>
  <c r="L50" i="11"/>
  <c r="E51" i="11"/>
  <c r="F51" i="11"/>
  <c r="G51" i="11"/>
  <c r="H51" i="11"/>
  <c r="I51" i="11"/>
  <c r="J51" i="11"/>
  <c r="L51" i="11"/>
  <c r="E52" i="11"/>
  <c r="F52" i="11"/>
  <c r="G52" i="11"/>
  <c r="H52" i="11"/>
  <c r="I52" i="11"/>
  <c r="J52" i="11"/>
  <c r="L52" i="11"/>
  <c r="E53" i="11"/>
  <c r="F53" i="11"/>
  <c r="G53" i="11"/>
  <c r="I53" i="11"/>
  <c r="L53" i="11"/>
  <c r="E54" i="11"/>
  <c r="G54" i="11"/>
  <c r="I54" i="11"/>
  <c r="E55" i="11"/>
  <c r="G55" i="11"/>
  <c r="I55" i="11"/>
  <c r="E56" i="11"/>
  <c r="G56" i="11"/>
  <c r="I56" i="11"/>
  <c r="E57" i="11"/>
  <c r="F57" i="11"/>
  <c r="G57" i="11"/>
  <c r="H57" i="11"/>
  <c r="I57" i="11"/>
  <c r="J57" i="11"/>
  <c r="L57" i="11"/>
  <c r="E58" i="11"/>
  <c r="F58" i="11"/>
  <c r="G58" i="11"/>
  <c r="H58" i="11"/>
  <c r="I58" i="11"/>
  <c r="J58" i="11"/>
  <c r="L58" i="11"/>
  <c r="E59" i="11"/>
  <c r="F59" i="11"/>
  <c r="G59" i="11"/>
  <c r="H59" i="11"/>
  <c r="I59" i="11"/>
  <c r="J59" i="11"/>
  <c r="L59" i="11"/>
  <c r="E60" i="11"/>
  <c r="F60" i="11"/>
  <c r="G60" i="11"/>
  <c r="H60" i="11"/>
  <c r="I60" i="11"/>
  <c r="J60" i="11"/>
  <c r="L60" i="11"/>
  <c r="E61" i="11"/>
  <c r="F61" i="11"/>
  <c r="G61" i="11"/>
  <c r="I61" i="11"/>
  <c r="L61" i="11"/>
  <c r="E62" i="11"/>
  <c r="F62" i="11"/>
  <c r="G62" i="11"/>
  <c r="I62" i="11"/>
  <c r="L62" i="11"/>
  <c r="E63" i="11"/>
  <c r="G63" i="11"/>
  <c r="I63" i="11"/>
  <c r="L63" i="11"/>
  <c r="E64" i="11"/>
  <c r="G64" i="11"/>
  <c r="I64" i="11"/>
  <c r="E65" i="11"/>
  <c r="F65" i="11"/>
  <c r="G65" i="11"/>
  <c r="H65" i="11"/>
  <c r="I65" i="11"/>
  <c r="J65" i="11"/>
  <c r="L65" i="11"/>
  <c r="E66" i="11"/>
  <c r="F66" i="11"/>
  <c r="G66" i="11"/>
  <c r="H66" i="11"/>
  <c r="I66" i="11"/>
  <c r="J66" i="11"/>
  <c r="L66" i="11"/>
  <c r="E67" i="11"/>
  <c r="F67" i="11"/>
  <c r="G67" i="11"/>
  <c r="H67" i="11"/>
  <c r="I67" i="11"/>
  <c r="J67" i="11"/>
  <c r="L67" i="11"/>
  <c r="E68" i="11"/>
  <c r="F68" i="11"/>
  <c r="G68" i="11"/>
  <c r="H68" i="11"/>
  <c r="I68" i="11"/>
  <c r="J68" i="11"/>
  <c r="L68" i="11"/>
  <c r="E69" i="11"/>
  <c r="F69" i="11"/>
  <c r="G69" i="11"/>
  <c r="I69" i="11"/>
  <c r="L69" i="11"/>
  <c r="E70" i="11"/>
  <c r="F70" i="11"/>
  <c r="G70" i="11"/>
  <c r="I70" i="11"/>
  <c r="E71" i="11"/>
  <c r="G71" i="11"/>
  <c r="I71" i="11"/>
  <c r="L71" i="11"/>
  <c r="E72" i="11"/>
  <c r="G72" i="11"/>
  <c r="I72" i="11"/>
  <c r="J72" i="11"/>
  <c r="L72" i="11"/>
  <c r="E73" i="11"/>
  <c r="F73" i="11"/>
  <c r="G73" i="11"/>
  <c r="H73" i="11"/>
  <c r="I73" i="11"/>
  <c r="J73" i="11"/>
  <c r="L73" i="11"/>
  <c r="E74" i="11"/>
  <c r="F74" i="11"/>
  <c r="G74" i="11"/>
  <c r="H74" i="11"/>
  <c r="I74" i="11"/>
  <c r="J74" i="11"/>
  <c r="L74" i="11"/>
  <c r="E75" i="11"/>
  <c r="F75" i="11"/>
  <c r="G75" i="11"/>
  <c r="H75" i="11"/>
  <c r="I75" i="11"/>
  <c r="J75" i="11"/>
  <c r="L75" i="11"/>
  <c r="L6" i="11"/>
  <c r="I6" i="11"/>
  <c r="J6" i="11"/>
  <c r="G6" i="11"/>
  <c r="H6" i="11"/>
  <c r="E6" i="11"/>
  <c r="F6" i="11"/>
  <c r="F64" i="11"/>
  <c r="H64" i="11"/>
  <c r="J64" i="11"/>
  <c r="L64" i="11"/>
  <c r="H54" i="11"/>
  <c r="J54" i="11"/>
  <c r="F54" i="11"/>
  <c r="L54" i="11"/>
  <c r="F10" i="11"/>
  <c r="H10" i="11"/>
  <c r="J10" i="11"/>
  <c r="L10" i="11"/>
  <c r="F55" i="11"/>
  <c r="H55" i="11"/>
  <c r="J55" i="11"/>
  <c r="L55" i="11"/>
  <c r="J23" i="11"/>
  <c r="F23" i="11"/>
  <c r="H23" i="11"/>
  <c r="L23" i="11"/>
  <c r="H46" i="11"/>
  <c r="J46" i="11"/>
  <c r="F24" i="11"/>
  <c r="H24" i="11"/>
  <c r="J24" i="11"/>
  <c r="H69" i="11"/>
  <c r="F56" i="11"/>
  <c r="H56" i="11"/>
  <c r="F47" i="11"/>
  <c r="H47" i="11"/>
  <c r="J47" i="11"/>
  <c r="H36" i="11"/>
  <c r="H70" i="11"/>
  <c r="J70" i="11"/>
  <c r="L46" i="11"/>
  <c r="H38" i="11"/>
  <c r="J38" i="11"/>
  <c r="H25" i="11"/>
  <c r="F25" i="11"/>
  <c r="J25" i="11"/>
  <c r="F71" i="11"/>
  <c r="H71" i="11"/>
  <c r="J71" i="11"/>
  <c r="H61" i="11"/>
  <c r="L56" i="11"/>
  <c r="F48" i="11"/>
  <c r="H48" i="11"/>
  <c r="F39" i="11"/>
  <c r="H39" i="11"/>
  <c r="J39" i="11"/>
  <c r="L24" i="11"/>
  <c r="H8" i="11"/>
  <c r="F8" i="11"/>
  <c r="J8" i="11"/>
  <c r="L70" i="11"/>
  <c r="H62" i="11"/>
  <c r="J62" i="11"/>
  <c r="L47" i="11"/>
  <c r="L38" i="11"/>
  <c r="F26" i="11"/>
  <c r="H26" i="11"/>
  <c r="H20" i="11"/>
  <c r="F72" i="11"/>
  <c r="H72" i="11"/>
  <c r="F63" i="11"/>
  <c r="H63" i="11"/>
  <c r="J63" i="11"/>
  <c r="J56" i="11"/>
  <c r="H53" i="11"/>
  <c r="L48" i="11"/>
  <c r="F40" i="11"/>
  <c r="H40" i="11"/>
  <c r="L25" i="11"/>
  <c r="H22" i="11"/>
  <c r="J22" i="11"/>
  <c r="J9" i="11"/>
  <c r="F9" i="11"/>
  <c r="H9" i="11"/>
  <c r="F35" i="11"/>
  <c r="F19" i="11"/>
  <c r="L35" i="11"/>
  <c r="H33" i="11"/>
  <c r="L19" i="11"/>
  <c r="H17" i="11"/>
  <c r="J69" i="11"/>
  <c r="J61" i="11"/>
  <c r="J53" i="11"/>
  <c r="J45" i="11"/>
  <c r="J36" i="11"/>
  <c r="L33" i="11"/>
  <c r="J31" i="11"/>
  <c r="J20" i="11"/>
  <c r="L17" i="11"/>
  <c r="J15" i="11"/>
  <c r="J35" i="11"/>
  <c r="J19" i="11"/>
  <c r="J33" i="11"/>
  <c r="F27" i="11"/>
  <c r="J17" i="11"/>
  <c r="F11" i="11"/>
  <c r="G6" i="10"/>
  <c r="I6" i="10"/>
  <c r="K6" i="10"/>
  <c r="H6" i="10"/>
  <c r="G28" i="10"/>
  <c r="H28" i="10"/>
  <c r="K28" i="10"/>
  <c r="J28" i="10"/>
  <c r="I28" i="10"/>
  <c r="G8" i="10"/>
  <c r="H8" i="10"/>
  <c r="K8" i="10"/>
  <c r="J8" i="10"/>
  <c r="I8" i="10"/>
  <c r="H10" i="10"/>
  <c r="K10" i="10"/>
  <c r="J10" i="10"/>
  <c r="I10" i="10"/>
  <c r="G10" i="10"/>
  <c r="G29" i="10"/>
  <c r="K29" i="10"/>
  <c r="H29" i="10"/>
  <c r="J29" i="10"/>
  <c r="I29" i="10"/>
  <c r="K24" i="10"/>
  <c r="G24" i="10"/>
  <c r="H24" i="10"/>
  <c r="J24" i="10"/>
  <c r="I24" i="10"/>
  <c r="H30" i="10"/>
  <c r="K30" i="10"/>
  <c r="J30" i="10"/>
  <c r="I30" i="10"/>
  <c r="G30" i="10"/>
  <c r="G17" i="10"/>
  <c r="H17" i="10"/>
  <c r="K17" i="10"/>
  <c r="J17" i="10"/>
  <c r="I17" i="10"/>
  <c r="G31" i="10"/>
  <c r="J31" i="10"/>
  <c r="I31" i="10"/>
  <c r="H31" i="10"/>
  <c r="K31" i="10"/>
  <c r="G20" i="10"/>
  <c r="K20" i="10"/>
  <c r="J20" i="10"/>
  <c r="I20" i="10"/>
  <c r="H20" i="10"/>
  <c r="G21" i="10"/>
  <c r="H21" i="10"/>
  <c r="K21" i="10"/>
  <c r="J21" i="10"/>
  <c r="I21" i="10"/>
  <c r="H22" i="10"/>
  <c r="K22" i="10"/>
  <c r="J22" i="10"/>
  <c r="I22" i="10"/>
  <c r="G22" i="10"/>
  <c r="G23" i="10"/>
  <c r="H23" i="10"/>
  <c r="J23" i="10"/>
  <c r="I23" i="10"/>
  <c r="K23" i="10"/>
  <c r="H14" i="10"/>
  <c r="G14" i="10"/>
  <c r="K14" i="10"/>
  <c r="J14" i="10"/>
  <c r="I14" i="10"/>
  <c r="K9" i="10"/>
  <c r="J9" i="10"/>
  <c r="I9" i="10"/>
  <c r="H9" i="10"/>
  <c r="G9" i="10"/>
  <c r="H13" i="10"/>
  <c r="K13" i="10"/>
  <c r="J13" i="10"/>
  <c r="I13" i="10"/>
  <c r="G13" i="10"/>
  <c r="G7" i="10"/>
  <c r="K7" i="10"/>
  <c r="J7" i="10"/>
  <c r="I7" i="10"/>
  <c r="H7" i="10"/>
  <c r="G11" i="10"/>
  <c r="H11" i="10"/>
  <c r="J11" i="10"/>
  <c r="I11" i="10"/>
  <c r="K11" i="10"/>
  <c r="H16" i="10"/>
  <c r="K16" i="10"/>
  <c r="J16" i="10"/>
  <c r="G16" i="10"/>
  <c r="I16" i="10"/>
  <c r="G15" i="10"/>
  <c r="H15" i="10"/>
  <c r="J15" i="10"/>
  <c r="I15" i="10"/>
  <c r="K15" i="10"/>
  <c r="G12" i="10"/>
  <c r="K12" i="10"/>
  <c r="J12" i="10"/>
  <c r="H12" i="10"/>
  <c r="I12" i="10"/>
  <c r="H19" i="10"/>
  <c r="G19" i="10"/>
  <c r="J19" i="10"/>
  <c r="I19" i="10"/>
  <c r="K19" i="10"/>
  <c r="K18" i="10"/>
  <c r="J18" i="10"/>
  <c r="I18" i="10"/>
  <c r="G18" i="10"/>
  <c r="H18" i="10"/>
  <c r="G27" i="10"/>
  <c r="J27" i="10"/>
  <c r="I27" i="10"/>
  <c r="H27" i="10"/>
  <c r="K27" i="10"/>
  <c r="H26" i="10"/>
  <c r="K26" i="10"/>
  <c r="J26" i="10"/>
  <c r="I26" i="10"/>
  <c r="G26" i="10"/>
  <c r="H25" i="10"/>
  <c r="G25" i="10"/>
  <c r="K25" i="10"/>
  <c r="J25" i="10"/>
  <c r="I25" i="10"/>
  <c r="H33" i="10"/>
  <c r="G33" i="10"/>
  <c r="K33" i="10"/>
  <c r="J33" i="10"/>
  <c r="I33" i="10"/>
  <c r="K32" i="10"/>
  <c r="G32" i="10"/>
  <c r="J32" i="10"/>
  <c r="I32" i="10"/>
  <c r="H32" i="10"/>
</calcChain>
</file>

<file path=xl/comments1.xml><?xml version="1.0" encoding="utf-8"?>
<comments xmlns="http://schemas.openxmlformats.org/spreadsheetml/2006/main">
  <authors>
    <author>Microsoft Office User</author>
  </authors>
  <commentList>
    <comment ref="M5" authorId="0">
      <text>
        <r>
          <rPr>
            <b/>
            <sz val="10"/>
            <color indexed="81"/>
            <rFont val="Calibri"/>
            <family val="2"/>
          </rPr>
          <t xml:space="preserve">This is the control panel for turning a solution on/off for a problem. 1 is on. Other is off
</t>
        </r>
      </text>
    </comment>
  </commentList>
</comments>
</file>

<file path=xl/comments2.xml><?xml version="1.0" encoding="utf-8"?>
<comments xmlns="http://schemas.openxmlformats.org/spreadsheetml/2006/main">
  <authors>
    <author>zhan</author>
    <author>Microsoft Office User</author>
  </authors>
  <commentList>
    <comment ref="P19" authorId="0">
      <text>
        <r>
          <rPr>
            <b/>
            <i/>
            <sz val="11"/>
            <color indexed="81"/>
            <rFont val="Tahoma"/>
            <family val="2"/>
          </rPr>
          <t>e</t>
        </r>
        <r>
          <rPr>
            <sz val="11"/>
            <color indexed="81"/>
            <rFont val="Tahoma"/>
            <family val="2"/>
          </rPr>
          <t xml:space="preserve">: the real escalation rate including cost increasing effects by facility efficiency degration
</t>
        </r>
        <r>
          <rPr>
            <i/>
            <sz val="11"/>
            <color indexed="81"/>
            <rFont val="Tahoma"/>
          </rPr>
          <t>e</t>
        </r>
        <r>
          <rPr>
            <sz val="11"/>
            <color indexed="81"/>
            <rFont val="Tahoma"/>
            <family val="2"/>
          </rPr>
          <t>=(1+escalation rate E_rate)*(1+effi-degration rate)</t>
        </r>
      </text>
    </comment>
    <comment ref="Q19" authorId="0">
      <text>
        <r>
          <rPr>
            <b/>
            <i/>
            <sz val="10"/>
            <color indexed="81"/>
            <rFont val="Tahoma"/>
            <family val="2"/>
          </rPr>
          <t>i</t>
        </r>
        <r>
          <rPr>
            <b/>
            <sz val="10"/>
            <color indexed="81"/>
            <rFont val="Tahoma"/>
            <family val="2"/>
          </rPr>
          <t>:</t>
        </r>
        <r>
          <rPr>
            <sz val="10"/>
            <color indexed="81"/>
            <rFont val="Tahoma"/>
            <family val="2"/>
          </rPr>
          <t xml:space="preserve"> the real discount rate including e and D-rate
</t>
        </r>
        <r>
          <rPr>
            <sz val="11"/>
            <color indexed="81"/>
            <rFont val="Tahoma"/>
            <family val="2"/>
          </rPr>
          <t xml:space="preserve">
</t>
        </r>
        <r>
          <rPr>
            <b/>
            <i/>
            <sz val="10"/>
            <color indexed="81"/>
            <rFont val="Tahoma"/>
            <family val="2"/>
          </rPr>
          <t>i= e</t>
        </r>
        <r>
          <rPr>
            <sz val="10"/>
            <color indexed="81"/>
            <rFont val="Tahoma"/>
            <family val="2"/>
          </rPr>
          <t>/(1+D_rate)</t>
        </r>
      </text>
    </comment>
    <comment ref="R19" authorId="0">
      <text>
        <r>
          <rPr>
            <b/>
            <i/>
            <sz val="11"/>
            <color indexed="81"/>
            <rFont val="Tahoma"/>
            <family val="2"/>
          </rPr>
          <t>r</t>
        </r>
        <r>
          <rPr>
            <sz val="11"/>
            <color indexed="81"/>
            <rFont val="Tahoma"/>
            <family val="2"/>
          </rPr>
          <t xml:space="preserve">: Real discount coefficient to PV for every cycle
</t>
        </r>
        <r>
          <rPr>
            <b/>
            <i/>
            <sz val="12"/>
            <color indexed="81"/>
            <rFont val="Tahoma"/>
            <family val="2"/>
          </rPr>
          <t>r</t>
        </r>
        <r>
          <rPr>
            <sz val="12"/>
            <color indexed="81"/>
            <rFont val="Tahoma"/>
            <family val="2"/>
          </rPr>
          <t>=</t>
        </r>
        <r>
          <rPr>
            <b/>
            <i/>
            <sz val="12"/>
            <color indexed="81"/>
            <rFont val="Tahoma"/>
            <family val="2"/>
          </rPr>
          <t>i</t>
        </r>
        <r>
          <rPr>
            <sz val="12"/>
            <color indexed="81"/>
            <rFont val="Tahoma"/>
            <family val="2"/>
          </rPr>
          <t>^ EUL</t>
        </r>
      </text>
    </comment>
    <comment ref="S19" authorId="0">
      <text>
        <r>
          <rPr>
            <b/>
            <i/>
            <sz val="11"/>
            <color indexed="81"/>
            <rFont val="Tahoma"/>
            <family val="2"/>
          </rPr>
          <t>a</t>
        </r>
        <r>
          <rPr>
            <b/>
            <sz val="11"/>
            <color indexed="81"/>
            <rFont val="Tahoma"/>
            <family val="2"/>
          </rPr>
          <t xml:space="preserve">: </t>
        </r>
        <r>
          <rPr>
            <sz val="11"/>
            <color indexed="81"/>
            <rFont val="Tahoma"/>
            <family val="2"/>
          </rPr>
          <t xml:space="preserve">Coefficient converting a cost/value into a SUM NPV to start year for a whole life cycle 
For costs happened at the start of the year
</t>
        </r>
        <r>
          <rPr>
            <b/>
            <i/>
            <sz val="11"/>
            <color indexed="81"/>
            <rFont val="Tahoma"/>
            <family val="2"/>
          </rPr>
          <t>a = (1-r^n)/(1-r)</t>
        </r>
      </text>
    </comment>
    <comment ref="T19" authorId="0">
      <text>
        <r>
          <rPr>
            <b/>
            <i/>
            <sz val="9"/>
            <color indexed="81"/>
            <rFont val="Tahoma"/>
            <family val="2"/>
          </rPr>
          <t>b</t>
        </r>
        <r>
          <rPr>
            <sz val="9"/>
            <color indexed="81"/>
            <rFont val="Tahoma"/>
            <family val="2"/>
          </rPr>
          <t xml:space="preserve">: extra coefficient converting the SUM NPV from start year back to year 0. 
</t>
        </r>
        <r>
          <rPr>
            <b/>
            <i/>
            <sz val="9"/>
            <color indexed="81"/>
            <rFont val="Tahoma"/>
            <family val="2"/>
          </rPr>
          <t>b= i ^ Yr</t>
        </r>
        <r>
          <rPr>
            <sz val="9"/>
            <color indexed="81"/>
            <rFont val="Tahoma"/>
            <family val="2"/>
          </rPr>
          <t xml:space="preserve"> (start year)</t>
        </r>
      </text>
    </comment>
    <comment ref="U19" authorId="0">
      <text>
        <r>
          <rPr>
            <b/>
            <sz val="9"/>
            <color indexed="81"/>
            <rFont val="Tahoma"/>
            <family val="2"/>
          </rPr>
          <t>T Value</t>
        </r>
        <r>
          <rPr>
            <sz val="9"/>
            <color indexed="81"/>
            <rFont val="Tahoma"/>
            <family val="2"/>
          </rPr>
          <t xml:space="preserve"> is Over Life Cycle Term Cost discounted back to Year 0 (NPV)
</t>
        </r>
        <r>
          <rPr>
            <b/>
            <sz val="9"/>
            <color indexed="81"/>
            <rFont val="Tahoma"/>
            <family val="2"/>
          </rPr>
          <t xml:space="preserve">
T=cost*a*b</t>
        </r>
      </text>
    </comment>
    <comment ref="W19" authorId="0">
      <text>
        <r>
          <rPr>
            <sz val="9"/>
            <color indexed="81"/>
            <rFont val="Tahoma"/>
            <family val="2"/>
          </rPr>
          <t>If Energy &gt; 0 (consuming) and degration rate &gt;0 (degrating), energy consumption is increasing -&gt; the degration coef for every cycle will be:
(1+ degration rate)
If Energy &lt;0 (producing) and the degration rate &gt;0, then energy production is decreasing -&gt; the degration coef for every cycle should be (1-degration rate)</t>
        </r>
      </text>
    </comment>
    <comment ref="X19" authorId="0">
      <text>
        <r>
          <rPr>
            <b/>
            <sz val="10"/>
            <color indexed="81"/>
            <rFont val="Tahoma"/>
            <family val="2"/>
          </rPr>
          <t xml:space="preserve">a: </t>
        </r>
        <r>
          <rPr>
            <sz val="10"/>
            <color indexed="81"/>
            <rFont val="Tahoma"/>
            <family val="2"/>
          </rPr>
          <t xml:space="preserve">Coefficient for converting an energy consumption into a sum, assumping energy consumption happened every year, start from year1 (the end of a year)
</t>
        </r>
        <r>
          <rPr>
            <b/>
            <i/>
            <sz val="10"/>
            <color indexed="81"/>
            <rFont val="Tahoma"/>
            <family val="2"/>
          </rPr>
          <t xml:space="preserve">a' = (1-r'^n)/(1-r')*i'
r'=i'^EUL
</t>
        </r>
      </text>
    </comment>
    <comment ref="BH19" authorId="0">
      <text>
        <r>
          <rPr>
            <sz val="9"/>
            <color indexed="81"/>
            <rFont val="Tahoma"/>
            <family val="2"/>
          </rPr>
          <t>If amount = 0, this will equil to the input of EUL. 
If amount !=0 then, it counts the num of cycles of the cash flow. 
It will turn red if it doesn't match EUL</t>
        </r>
      </text>
    </comment>
    <comment ref="S21" authorId="0">
      <text>
        <r>
          <rPr>
            <b/>
            <sz val="11"/>
            <color indexed="81"/>
            <rFont val="Tahoma"/>
            <family val="2"/>
          </rPr>
          <t xml:space="preserve">Start of the year
</t>
        </r>
        <r>
          <rPr>
            <sz val="11"/>
            <color indexed="81"/>
            <rFont val="Tahoma"/>
            <family val="2"/>
          </rPr>
          <t>a = (1-r^n)/(1-r)</t>
        </r>
        <r>
          <rPr>
            <sz val="9"/>
            <color indexed="81"/>
            <rFont val="Tahoma"/>
            <family val="2"/>
          </rPr>
          <t xml:space="preserve">
</t>
        </r>
      </text>
    </comment>
    <comment ref="P51" authorId="0">
      <text>
        <r>
          <rPr>
            <b/>
            <i/>
            <sz val="11"/>
            <color indexed="81"/>
            <rFont val="Tahoma"/>
            <family val="2"/>
          </rPr>
          <t>e</t>
        </r>
        <r>
          <rPr>
            <sz val="11"/>
            <color indexed="81"/>
            <rFont val="Tahoma"/>
            <family val="2"/>
          </rPr>
          <t xml:space="preserve">: the real escalation rate including cost increasing effects by facility efficiency degration
</t>
        </r>
        <r>
          <rPr>
            <i/>
            <sz val="11"/>
            <color indexed="81"/>
            <rFont val="Tahoma"/>
          </rPr>
          <t>e</t>
        </r>
        <r>
          <rPr>
            <sz val="11"/>
            <color indexed="81"/>
            <rFont val="Tahoma"/>
            <family val="2"/>
          </rPr>
          <t>=(1+escalation rate E_rate)*(1+effi-degration rate)</t>
        </r>
      </text>
    </comment>
    <comment ref="Q51" authorId="0">
      <text>
        <r>
          <rPr>
            <b/>
            <i/>
            <sz val="10"/>
            <color indexed="81"/>
            <rFont val="Tahoma"/>
            <family val="2"/>
          </rPr>
          <t>i</t>
        </r>
        <r>
          <rPr>
            <b/>
            <sz val="10"/>
            <color indexed="81"/>
            <rFont val="Tahoma"/>
            <family val="2"/>
          </rPr>
          <t>:</t>
        </r>
        <r>
          <rPr>
            <sz val="10"/>
            <color indexed="81"/>
            <rFont val="Tahoma"/>
            <family val="2"/>
          </rPr>
          <t xml:space="preserve"> the real discount rate including e and D-rate
</t>
        </r>
        <r>
          <rPr>
            <sz val="11"/>
            <color indexed="81"/>
            <rFont val="Tahoma"/>
            <family val="2"/>
          </rPr>
          <t xml:space="preserve">
</t>
        </r>
        <r>
          <rPr>
            <b/>
            <i/>
            <sz val="10"/>
            <color indexed="81"/>
            <rFont val="Tahoma"/>
            <family val="2"/>
          </rPr>
          <t>i= e</t>
        </r>
        <r>
          <rPr>
            <sz val="10"/>
            <color indexed="81"/>
            <rFont val="Tahoma"/>
            <family val="2"/>
          </rPr>
          <t>/(1+D_rate)</t>
        </r>
      </text>
    </comment>
    <comment ref="R51" authorId="0">
      <text>
        <r>
          <rPr>
            <b/>
            <i/>
            <sz val="11"/>
            <color indexed="81"/>
            <rFont val="Tahoma"/>
            <family val="2"/>
          </rPr>
          <t>r</t>
        </r>
        <r>
          <rPr>
            <sz val="11"/>
            <color indexed="81"/>
            <rFont val="Tahoma"/>
            <family val="2"/>
          </rPr>
          <t xml:space="preserve">: Real discount coefficient to PV for every cycle
</t>
        </r>
        <r>
          <rPr>
            <b/>
            <i/>
            <sz val="12"/>
            <color indexed="81"/>
            <rFont val="Tahoma"/>
            <family val="2"/>
          </rPr>
          <t>r</t>
        </r>
        <r>
          <rPr>
            <sz val="12"/>
            <color indexed="81"/>
            <rFont val="Tahoma"/>
            <family val="2"/>
          </rPr>
          <t>=</t>
        </r>
        <r>
          <rPr>
            <b/>
            <i/>
            <sz val="12"/>
            <color indexed="81"/>
            <rFont val="Tahoma"/>
            <family val="2"/>
          </rPr>
          <t>i</t>
        </r>
        <r>
          <rPr>
            <sz val="12"/>
            <color indexed="81"/>
            <rFont val="Tahoma"/>
            <family val="2"/>
          </rPr>
          <t>^ EUL</t>
        </r>
      </text>
    </comment>
    <comment ref="S51" authorId="0">
      <text>
        <r>
          <rPr>
            <b/>
            <i/>
            <sz val="11"/>
            <color indexed="81"/>
            <rFont val="Tahoma"/>
            <family val="2"/>
          </rPr>
          <t>a</t>
        </r>
        <r>
          <rPr>
            <b/>
            <sz val="11"/>
            <color indexed="81"/>
            <rFont val="Tahoma"/>
            <family val="2"/>
          </rPr>
          <t xml:space="preserve">: </t>
        </r>
        <r>
          <rPr>
            <sz val="11"/>
            <color indexed="81"/>
            <rFont val="Tahoma"/>
            <family val="2"/>
          </rPr>
          <t xml:space="preserve">Coefficient converting a cost/value into a SUM NPV to start year for a whole life cycle 
For costs happened at the start of the year
</t>
        </r>
        <r>
          <rPr>
            <b/>
            <i/>
            <sz val="11"/>
            <color indexed="81"/>
            <rFont val="Tahoma"/>
            <family val="2"/>
          </rPr>
          <t>a = (1-r^n)/(1-r)</t>
        </r>
      </text>
    </comment>
    <comment ref="T51" authorId="0">
      <text>
        <r>
          <rPr>
            <b/>
            <i/>
            <sz val="9"/>
            <color indexed="81"/>
            <rFont val="Tahoma"/>
            <family val="2"/>
          </rPr>
          <t>b</t>
        </r>
        <r>
          <rPr>
            <sz val="9"/>
            <color indexed="81"/>
            <rFont val="Tahoma"/>
            <family val="2"/>
          </rPr>
          <t xml:space="preserve">: extra coefficient converting the SUM NPV from start year back to year 0. 
</t>
        </r>
        <r>
          <rPr>
            <b/>
            <i/>
            <sz val="9"/>
            <color indexed="81"/>
            <rFont val="Tahoma"/>
            <family val="2"/>
          </rPr>
          <t>b= i ^ Yr</t>
        </r>
        <r>
          <rPr>
            <sz val="9"/>
            <color indexed="81"/>
            <rFont val="Tahoma"/>
            <family val="2"/>
          </rPr>
          <t xml:space="preserve"> (start year)</t>
        </r>
      </text>
    </comment>
    <comment ref="U51" authorId="0">
      <text>
        <r>
          <rPr>
            <b/>
            <sz val="9"/>
            <color indexed="81"/>
            <rFont val="Tahoma"/>
            <family val="2"/>
          </rPr>
          <t>T Value</t>
        </r>
        <r>
          <rPr>
            <sz val="9"/>
            <color indexed="81"/>
            <rFont val="Tahoma"/>
            <family val="2"/>
          </rPr>
          <t xml:space="preserve"> is Over Life Cycle Term Cost discounted back to Year 0 (NPV)
</t>
        </r>
        <r>
          <rPr>
            <b/>
            <sz val="9"/>
            <color indexed="81"/>
            <rFont val="Tahoma"/>
            <family val="2"/>
          </rPr>
          <t xml:space="preserve">
T=cost*a*b</t>
        </r>
      </text>
    </comment>
    <comment ref="W51" authorId="0">
      <text>
        <r>
          <rPr>
            <sz val="9"/>
            <color indexed="81"/>
            <rFont val="Tahoma"/>
            <family val="2"/>
          </rPr>
          <t>If Energy &gt; 0 (consuming) and degration rate &gt;0 (degrating), energy consumption is increasing -&gt; the degration coef for every cycle will be:
(1+ degration rate)
If Energy &lt;0 (producing) and the degration rate &gt;0, then energy production is decreasing -&gt; the degration coef for every cycle should be (1-degration rate)</t>
        </r>
      </text>
    </comment>
    <comment ref="X51" authorId="0">
      <text>
        <r>
          <rPr>
            <b/>
            <sz val="10"/>
            <color indexed="81"/>
            <rFont val="Tahoma"/>
            <family val="2"/>
          </rPr>
          <t xml:space="preserve">a: </t>
        </r>
        <r>
          <rPr>
            <sz val="10"/>
            <color indexed="81"/>
            <rFont val="Tahoma"/>
            <family val="2"/>
          </rPr>
          <t xml:space="preserve">Coefficient for converting an energy consumption into a sum, assumping energy consumption happened every year, start from year1 (the end of a year)
</t>
        </r>
        <r>
          <rPr>
            <b/>
            <i/>
            <sz val="10"/>
            <color indexed="81"/>
            <rFont val="Tahoma"/>
            <family val="2"/>
          </rPr>
          <t xml:space="preserve">a' = (1-r'^n)/(1-r')*i'
r'=i'^EUL
</t>
        </r>
      </text>
    </comment>
    <comment ref="BH51" authorId="0">
      <text>
        <r>
          <rPr>
            <sz val="9"/>
            <color indexed="81"/>
            <rFont val="Tahoma"/>
            <family val="2"/>
          </rPr>
          <t>If amount = 0, this will equil to the input of EUL. 
If amount !=0 then, it counts the num of cycles of the cash flow. 
It will turn red if it doesn't match EUL</t>
        </r>
      </text>
    </comment>
    <comment ref="S53" authorId="0">
      <text>
        <r>
          <rPr>
            <b/>
            <sz val="11"/>
            <color indexed="81"/>
            <rFont val="Tahoma"/>
            <family val="2"/>
          </rPr>
          <t xml:space="preserve">Start of the year
</t>
        </r>
        <r>
          <rPr>
            <sz val="11"/>
            <color indexed="81"/>
            <rFont val="Tahoma"/>
            <family val="2"/>
          </rPr>
          <t>a = (1-r^n)/(1-r)</t>
        </r>
        <r>
          <rPr>
            <sz val="9"/>
            <color indexed="81"/>
            <rFont val="Tahoma"/>
            <family val="2"/>
          </rPr>
          <t xml:space="preserve">
</t>
        </r>
      </text>
    </comment>
    <comment ref="AB68" authorId="1">
      <text>
        <r>
          <rPr>
            <b/>
            <sz val="10"/>
            <color indexed="81"/>
            <rFont val="Calibri"/>
            <family val="2"/>
          </rPr>
          <t>[Utilities Cost] and [Maintenance] sections are now the only sections effected by 'startfrom year'</t>
        </r>
        <r>
          <rPr>
            <sz val="10"/>
            <color indexed="81"/>
            <rFont val="Calibri"/>
          </rPr>
          <t xml:space="preserve">
</t>
        </r>
      </text>
    </comment>
    <comment ref="AB83" authorId="1">
      <text>
        <r>
          <rPr>
            <b/>
            <sz val="10"/>
            <color indexed="81"/>
            <rFont val="Calibri"/>
            <family val="2"/>
          </rPr>
          <t>[Utilities Cost] and [Maintenance] sections are now the only sections effected by 'startfrom year'</t>
        </r>
      </text>
    </comment>
  </commentList>
</comments>
</file>

<file path=xl/sharedStrings.xml><?xml version="1.0" encoding="utf-8"?>
<sst xmlns="http://schemas.openxmlformats.org/spreadsheetml/2006/main" count="1184" uniqueCount="583">
  <si>
    <t>Unit</t>
  </si>
  <si>
    <t>Total</t>
  </si>
  <si>
    <t>Quantity</t>
  </si>
  <si>
    <t>Description</t>
  </si>
  <si>
    <t xml:space="preserve">Assessment </t>
  </si>
  <si>
    <t>Question</t>
  </si>
  <si>
    <t>Category</t>
  </si>
  <si>
    <t>Adaptation</t>
  </si>
  <si>
    <t>Elevated Living Spaces</t>
  </si>
  <si>
    <t>Backup</t>
  </si>
  <si>
    <t>Emergency Lighting</t>
  </si>
  <si>
    <t>Community</t>
  </si>
  <si>
    <t>Creating Community Resiliency Spaces</t>
  </si>
  <si>
    <t>Organizing for Community Resilience</t>
  </si>
  <si>
    <t>Yes</t>
  </si>
  <si>
    <t>No</t>
  </si>
  <si>
    <t>N/A</t>
  </si>
  <si>
    <t>Does the building share a party wall(s) with neighboring buildings?</t>
  </si>
  <si>
    <t>If the building does not currently have a community center, does it have an unoccupied space or a space that can be repurposed as a community room?</t>
  </si>
  <si>
    <t>Secure Appurtenances</t>
  </si>
  <si>
    <t>Does the roof have stone ballast?</t>
  </si>
  <si>
    <t>Are chimneys and appurtenances supported or braced?</t>
  </si>
  <si>
    <t>Are washers and dryers located below the BFE?</t>
  </si>
  <si>
    <t>Do all storm and sanitary sewer lines have backwater valves?</t>
  </si>
  <si>
    <t>Is emergency egress signage and wayfinding in place and highly visible?</t>
  </si>
  <si>
    <t>Resilience - Community</t>
  </si>
  <si>
    <t>Ground Floor Uses</t>
  </si>
  <si>
    <t>Residential Unit Count</t>
  </si>
  <si>
    <t>Basement Uses</t>
  </si>
  <si>
    <t>Healthy Housing</t>
  </si>
  <si>
    <t>Provide Natural Ventilation</t>
  </si>
  <si>
    <t>Implement Integrated Pest Management Plan</t>
  </si>
  <si>
    <t>Maintain Trash Enclosures in Good Condition</t>
  </si>
  <si>
    <t>Clean or Replace HVAC Filters</t>
  </si>
  <si>
    <t>Is there peeling or chipping paint, especially around doors and windows?</t>
  </si>
  <si>
    <t>Repair Uneven Surfaces and Broken Steps</t>
  </si>
  <si>
    <t>Are HVAC filters cleaned or replaced regularly?</t>
  </si>
  <si>
    <t>Aging in Place</t>
  </si>
  <si>
    <t>Pathway Lighting</t>
  </si>
  <si>
    <t>Handrails</t>
  </si>
  <si>
    <t>Ramp at Entry</t>
  </si>
  <si>
    <t>Trim Landscaping</t>
  </si>
  <si>
    <t>Hands-Free Entry Door</t>
  </si>
  <si>
    <t>Push-Style Exit Lever Bars</t>
  </si>
  <si>
    <t>Entry Awning or Vestibule</t>
  </si>
  <si>
    <t>Wheelchair Accessible Keypad or Lock and Handle at Entry</t>
  </si>
  <si>
    <t>36" Wide Entry Door (32" with Offset Hinges)</t>
  </si>
  <si>
    <t>Safety Lighting at Entry</t>
  </si>
  <si>
    <t>Lower and/or Replace Mailboxes</t>
  </si>
  <si>
    <t>Retrofit Elevator for Accessibility</t>
  </si>
  <si>
    <t>Is landscaping trimmed away from paths?</t>
  </si>
  <si>
    <t>Accessible Wayfinding Signage</t>
  </si>
  <si>
    <t>Is bicycle storage onsite, covered, and at ground level?</t>
  </si>
  <si>
    <t>Are keypads and locks wheelchair accessible?</t>
  </si>
  <si>
    <t>Are mailboxes wheelchair accessible?</t>
  </si>
  <si>
    <t>Install or Replace CO Monitors</t>
  </si>
  <si>
    <t>All solutions (Choices)</t>
  </si>
  <si>
    <t>solution choices -sequenced &amp; counted</t>
  </si>
  <si>
    <t>Counter</t>
  </si>
  <si>
    <t>Mitigation</t>
  </si>
  <si>
    <t>Each</t>
  </si>
  <si>
    <t>Per sf</t>
  </si>
  <si>
    <t>Per lf</t>
  </si>
  <si>
    <t>Per Building</t>
  </si>
  <si>
    <t>Property Manager</t>
  </si>
  <si>
    <t>Property Manager Phone</t>
  </si>
  <si>
    <t>Property Manager Email</t>
  </si>
  <si>
    <t>Building Address(es)</t>
  </si>
  <si>
    <t>Non-Residential Building Uses</t>
  </si>
  <si>
    <t>Location of Community Room(s)</t>
  </si>
  <si>
    <t>Rehab Project Status</t>
  </si>
  <si>
    <t>Planned Rehab Scope</t>
  </si>
  <si>
    <t>Stabilize Slopes</t>
  </si>
  <si>
    <t xml:space="preserve"> </t>
  </si>
  <si>
    <t xml:space="preserve">Quick Connects for Mobile Heating, Cooling, and Power </t>
  </si>
  <si>
    <t>Safeguard Fuel Storage</t>
  </si>
  <si>
    <t>Wayfinding Signs and Reflective Strips</t>
  </si>
  <si>
    <t>Summary</t>
  </si>
  <si>
    <t>Procure Energy Audit</t>
  </si>
  <si>
    <t>Procure Air Infiltration Testing</t>
  </si>
  <si>
    <t xml:space="preserve">Hazards </t>
  </si>
  <si>
    <t>Please Provide Photos</t>
  </si>
  <si>
    <t>overall building, site at all sides of building, landscape features, interior corridors, staircases, common areas, and a sample unit, key envelope details, roof, and heating, cooling, DHW, and pump nameplates</t>
  </si>
  <si>
    <t>Energy Efficiency</t>
  </si>
  <si>
    <t>Are stormwater and sanitary sewer systems separated at this location?</t>
  </si>
  <si>
    <t>Is more than 50% of the site, not including building footprint, impervious surface or compacted soil?</t>
  </si>
  <si>
    <t>Is there bare soil on site or directly underneath eaves?</t>
  </si>
  <si>
    <t>Are exterior pathways and entrances well lit?</t>
  </si>
  <si>
    <t>Are exterior doors equipped with push-style levers?</t>
  </si>
  <si>
    <t>Is there visible evidence of rot at the exterior walls, especially near the ground?</t>
  </si>
  <si>
    <t>Is there structural wood in direct contact with soil?</t>
  </si>
  <si>
    <t>Is the foundation material a permeable type such as brick, stone, or rubble?</t>
  </si>
  <si>
    <t>Are any vents or penetrations located below the BFE?</t>
  </si>
  <si>
    <t>Does the building have a basement or crawlspace below the BFE?</t>
  </si>
  <si>
    <t>Are there interior floor drains?</t>
  </si>
  <si>
    <t>Do elevators have flooding sensors and second floor return programming in the event of flooding?</t>
  </si>
  <si>
    <t>Is HVAC equipment distributed (for example, is the main heating and cooling equipment for each apartment located in that apartment)?</t>
  </si>
  <si>
    <t>Are fan motors electronically commutated (ECM)?</t>
  </si>
  <si>
    <t>Are pumps equipped with variable frequency drives (VFDs)?</t>
  </si>
  <si>
    <t>Are toilets, bathroom and kitchen faucets, and showerheads low-flush and low-flow?</t>
  </si>
  <si>
    <t>Is lighting high efficiency or LED?</t>
  </si>
  <si>
    <t>Are appliances ENERGY STAR certified?</t>
  </si>
  <si>
    <t>Does the building have balanced outdoor air supply and exhaust ventilation to units?</t>
  </si>
  <si>
    <t>Is there evidence of mold?</t>
  </si>
  <si>
    <t>Do you use a building energy reporting and tracking software or online program?</t>
  </si>
  <si>
    <t>Has the building had air infiltration (blower door) testing?</t>
  </si>
  <si>
    <t>Are wall cavities insulated?</t>
  </si>
  <si>
    <t>Is the roof or attic insulated?</t>
  </si>
  <si>
    <t>Are windows more than 40 years old?</t>
  </si>
  <si>
    <t>Is the roof material a dark colored membrane?</t>
  </si>
  <si>
    <t>Is there a backup generator?</t>
  </si>
  <si>
    <t>Is there an islandable solar PV and/or battery backup system?</t>
  </si>
  <si>
    <t>Is the elevator tied to a backup power source?</t>
  </si>
  <si>
    <t>Is there a backup potable water supply or potable water storage on site?</t>
  </si>
  <si>
    <t>Does the building have an emergency management plan?</t>
  </si>
  <si>
    <t>Have residents participated in or will they participate in emergency management planning?</t>
  </si>
  <si>
    <t>Does the building have flood insurance?</t>
  </si>
  <si>
    <t>Do cash reserves cover insurance deductibles?</t>
  </si>
  <si>
    <t>Is insurance information stored in a safe and convenient location?</t>
  </si>
  <si>
    <t>Does the building have a community room?</t>
  </si>
  <si>
    <t>Are trash enclosures or trash rooms adequately sized and in good condition?</t>
  </si>
  <si>
    <t>Do building staff report high levels of pest complaints?</t>
  </si>
  <si>
    <t>Are there carbon monoxide detectors in each unit?</t>
  </si>
  <si>
    <t>Is there at least one 36" wide entry door?</t>
  </si>
  <si>
    <t>Does the building have an integrated pest management plan? (Integrated pest management is focused on effective, non-toxic strategies, to prevent pests and to treat pests with the least harmful methods when pest infestations do occur.)</t>
  </si>
  <si>
    <t>Are there stormwater catch basins located around or on the site?</t>
  </si>
  <si>
    <t>Is the community room below the BFE?</t>
  </si>
  <si>
    <t>Remediate Mold and Use Mold Resistant Replacement Material</t>
  </si>
  <si>
    <t>Total Occupancy Percentage</t>
  </si>
  <si>
    <t>Building(s) Resilience Goals (How should the buildings in this development respond to a signficant event?  Will they be evacuated or serve as long or short term shelter-in-place locations?)</t>
  </si>
  <si>
    <t>Is at least one entry at each building with accessible units accessed by a ramp?</t>
  </si>
  <si>
    <t xml:space="preserve">Is elevator(s) wheelchair accessible? </t>
  </si>
  <si>
    <t>Is there an entry awning(s) or vestibule(s)?</t>
  </si>
  <si>
    <t>Is the HVAC and DHW equipment in poor condition, requiring frequent servicing, or often breaking down?</t>
  </si>
  <si>
    <t>Resilience - Mitigation and Adaptation</t>
  </si>
  <si>
    <t>Do South-, East-, and West-facing windows have shades, awnings, or overhangs?</t>
  </si>
  <si>
    <t>Are grab bars present in stairways, hallways, and bathrooms?</t>
  </si>
  <si>
    <t>Are any utility connections, mechanical, electrical, telecom, or plumbing equipment located below the BFE?</t>
  </si>
  <si>
    <t>Has a vendor been identified for temporary backup power, heating, and cooling?</t>
  </si>
  <si>
    <t>Does the community room include a bathroom and a kitchen with a refrigerator?</t>
  </si>
  <si>
    <t>Are mechanical systems manuals and shut-down procedures available and stored in a safe and convenient location?</t>
  </si>
  <si>
    <t>Has an energy audit been performed within the past 3 years or will an energy audit be performed in the next year?</t>
  </si>
  <si>
    <t xml:space="preserve">Assessment Instructions </t>
  </si>
  <si>
    <t>Selected</t>
  </si>
  <si>
    <t>1 - Complete the basic contact information, building information,and  resilience goals blanks on Tab 1.   Note photos requested below and provide via dropbox link or other method following assessment walk-through.</t>
  </si>
  <si>
    <t>Flood</t>
  </si>
  <si>
    <t>Extreme Heat</t>
  </si>
  <si>
    <t>Extreme Cold</t>
  </si>
  <si>
    <t>Power Outage</t>
  </si>
  <si>
    <t xml:space="preserve">Extreme Heat </t>
  </si>
  <si>
    <t>High Wind</t>
  </si>
  <si>
    <t>Winter Storm</t>
  </si>
  <si>
    <t>Water Outage</t>
  </si>
  <si>
    <t>All</t>
  </si>
  <si>
    <t>Lead</t>
  </si>
  <si>
    <t>CO</t>
  </si>
  <si>
    <t>Combustion Products</t>
  </si>
  <si>
    <t>Fire</t>
  </si>
  <si>
    <t>Pests</t>
  </si>
  <si>
    <t>Mold</t>
  </si>
  <si>
    <t>Trips and Falls</t>
  </si>
  <si>
    <t>(Complete all cells shaded green)</t>
  </si>
  <si>
    <t>Calculations for Conditional Formatting in 3-Strategies</t>
  </si>
  <si>
    <t>Assessment Completed By</t>
  </si>
  <si>
    <t>Date Updated</t>
  </si>
  <si>
    <t>Introduction</t>
  </si>
  <si>
    <t>Maybe</t>
  </si>
  <si>
    <t>More Information Needed From</t>
  </si>
  <si>
    <t>EGC 2015 Criteria</t>
  </si>
  <si>
    <t>Assessment Questions</t>
  </si>
  <si>
    <t>Strategies</t>
  </si>
  <si>
    <t>6.1, 7.15</t>
  </si>
  <si>
    <t>4.2, 4.5, 4.6</t>
  </si>
  <si>
    <t>5.8a</t>
  </si>
  <si>
    <t>5.2a, 5.2b</t>
  </si>
  <si>
    <t>1.3b, 8.2</t>
  </si>
  <si>
    <t>3.6, 5.2a, 5.2b</t>
  </si>
  <si>
    <t>5.8b</t>
  </si>
  <si>
    <t>7.3, 7.4</t>
  </si>
  <si>
    <t>5.7b, 5.8b</t>
  </si>
  <si>
    <t>2.10</t>
  </si>
  <si>
    <t>Window Shading</t>
  </si>
  <si>
    <t>Wet Floodproofing</t>
  </si>
  <si>
    <t xml:space="preserve">Variable Frequency Drives </t>
  </si>
  <si>
    <t xml:space="preserve">Test and Maintain Mechanical Ventilation </t>
  </si>
  <si>
    <t xml:space="preserve">Surface Stormwater Management </t>
  </si>
  <si>
    <t xml:space="preserve">Sump Pumps </t>
  </si>
  <si>
    <t xml:space="preserve">Specify LED Lighting </t>
  </si>
  <si>
    <t xml:space="preserve">Specify ENERGY STAR Appliances </t>
  </si>
  <si>
    <t xml:space="preserve">Solar PV, Islandable Inverter, and Battery </t>
  </si>
  <si>
    <t xml:space="preserve">Roof or Attic Insulation  </t>
  </si>
  <si>
    <t xml:space="preserve">Resilient Elevators </t>
  </si>
  <si>
    <t xml:space="preserve">Replace Roof Ballast Stone with a High SRI Adhered Membrane </t>
  </si>
  <si>
    <t xml:space="preserve">Remove and Replace with Clean Soil or Alternative Landscaping </t>
  </si>
  <si>
    <t xml:space="preserve">Properly Vent or Eliminate Combustion Appliances </t>
  </si>
  <si>
    <t xml:space="preserve">Properly Vent Clothes Dryers </t>
  </si>
  <si>
    <t xml:space="preserve">Maintaining Backup Power to Critical Systems </t>
  </si>
  <si>
    <t xml:space="preserve">Low-Flush and Low-Flow WaterSense Fixtures </t>
  </si>
  <si>
    <t xml:space="preserve">Insulated Low-E Glazing  </t>
  </si>
  <si>
    <t xml:space="preserve">Insulate Wall Cavity </t>
  </si>
  <si>
    <t xml:space="preserve">High Efficiency Equipment  </t>
  </si>
  <si>
    <t xml:space="preserve">High Efficiency Balanced Ventilation </t>
  </si>
  <si>
    <t xml:space="preserve">Envelope Efficiency </t>
  </si>
  <si>
    <t xml:space="preserve">Energy Performance Contract </t>
  </si>
  <si>
    <t xml:space="preserve">Elevated Equipment </t>
  </si>
  <si>
    <t xml:space="preserve">Electronically Commutated Motors  </t>
  </si>
  <si>
    <t xml:space="preserve">Dry Floodproofing (Building) </t>
  </si>
  <si>
    <t xml:space="preserve">Distributed Heating and Cooling </t>
  </si>
  <si>
    <t xml:space="preserve">Develop Emergency Mangement Manual </t>
  </si>
  <si>
    <t xml:space="preserve">Cool Roof </t>
  </si>
  <si>
    <t xml:space="preserve">Continuous Exterior Insulation  </t>
  </si>
  <si>
    <t xml:space="preserve">Component Protection Floodproofing </t>
  </si>
  <si>
    <t xml:space="preserve">Building Energy and Water Utility Tracking and Benchmarking </t>
  </si>
  <si>
    <t xml:space="preserve">Access to Potable Water </t>
  </si>
  <si>
    <t xml:space="preserve">Abate Lead Paint </t>
  </si>
  <si>
    <t xml:space="preserve">Wet Floodproofing </t>
  </si>
  <si>
    <t>Site Perimeter Floodproofing</t>
  </si>
  <si>
    <t>Backwater Valves</t>
  </si>
  <si>
    <t>Elevated Equipment</t>
  </si>
  <si>
    <t xml:space="preserve">Window Shading </t>
  </si>
  <si>
    <t>Replace Roof Ballast Stone with a High SRI Adhered Membrane</t>
  </si>
  <si>
    <t xml:space="preserve">High Efficiency Equipment </t>
  </si>
  <si>
    <t xml:space="preserve">Insulate Wall Cavity  </t>
  </si>
  <si>
    <t>Electronically Commutated Motors</t>
  </si>
  <si>
    <t xml:space="preserve">Develop Emergency Management Manual </t>
  </si>
  <si>
    <t>Properly Vent or Eliminate Combustion Appliances</t>
  </si>
  <si>
    <t>Institute No-Smoking Policy</t>
  </si>
  <si>
    <t>Is exterior signage easy to read?</t>
  </si>
  <si>
    <t>Are exterior pathways slip-resistant?</t>
  </si>
  <si>
    <t>Are exterior pathways free of tripping hazards, broken steps, or uneven surfaces?</t>
  </si>
  <si>
    <t>If known, is the size of stormwater sewer piping adequate?</t>
  </si>
  <si>
    <t>Does the building have an elevator(s) with motors, controls and other equipment located below the BFE?</t>
  </si>
  <si>
    <t>Is DHW equipment high efficiency?</t>
  </si>
  <si>
    <t>Is cooling equipment high efficiency?</t>
  </si>
  <si>
    <t>Is heating equipment high efficiency?</t>
  </si>
  <si>
    <t>Is heating equipment more than 15 years old?</t>
  </si>
  <si>
    <t>Is cooling equipment more than 15 years old?</t>
  </si>
  <si>
    <t>Is DHW equipment more than 15 years old?</t>
  </si>
  <si>
    <t>Is combustion equipment vented to the outside?</t>
  </si>
  <si>
    <t>Is combustion equipment supply and exhaust ducting sealed?</t>
  </si>
  <si>
    <t>Are clothes dryers vented to the outside?</t>
  </si>
  <si>
    <t>18, 19, 32, 33</t>
  </si>
  <si>
    <t>15, 23, 26, 27, 28, 29</t>
  </si>
  <si>
    <t>50, 80</t>
  </si>
  <si>
    <t>42, 43, 44, 79</t>
  </si>
  <si>
    <t>6, 34, 35</t>
  </si>
  <si>
    <t>17, 20</t>
  </si>
  <si>
    <t>15, 21, 22, 23, 26</t>
  </si>
  <si>
    <t>none</t>
  </si>
  <si>
    <t>2</t>
  </si>
  <si>
    <t>Resilience Opportunity Assessment</t>
  </si>
  <si>
    <t>DC DOEE Resilience Audits/Solar for Affordable Housing</t>
  </si>
  <si>
    <t>Solar for All</t>
  </si>
  <si>
    <t xml:space="preserve">Does the project have an existing solar PV system?  </t>
  </si>
  <si>
    <t>Energy and Water Opportunity Assessment</t>
  </si>
  <si>
    <t>Basic Information</t>
  </si>
  <si>
    <t>Building System</t>
  </si>
  <si>
    <t>Utility Type</t>
  </si>
  <si>
    <t>Total Number of Units</t>
  </si>
  <si>
    <t>TOILETS</t>
  </si>
  <si>
    <t>Average Existing GPF</t>
  </si>
  <si>
    <t>Proposed GPF</t>
  </si>
  <si>
    <t>Total Number of Bedrooms</t>
  </si>
  <si>
    <t>FAUCET AERATORS</t>
  </si>
  <si>
    <t>Average Existing GPM (kitchen + bathroom)</t>
  </si>
  <si>
    <t>Proposed GPM</t>
  </si>
  <si>
    <t>Tenant Electric Data Included?</t>
  </si>
  <si>
    <t>Gas, Electricity, or Oil Primary Heat?</t>
  </si>
  <si>
    <t>Electricity</t>
  </si>
  <si>
    <t>SHOWERHEADS</t>
  </si>
  <si>
    <t>Average Existing GPM</t>
  </si>
  <si>
    <t>Gas, Electricity, or Oil DHW?</t>
  </si>
  <si>
    <t>Natural Gas</t>
  </si>
  <si>
    <t>Gas or Electricity Stoves?</t>
  </si>
  <si>
    <t>IRRIGATION</t>
  </si>
  <si>
    <t>Gas or Electricity Dryers?</t>
  </si>
  <si>
    <t>EXTERIOR LIGHTING</t>
  </si>
  <si>
    <t>Utility Rates</t>
  </si>
  <si>
    <t xml:space="preserve"> - </t>
  </si>
  <si>
    <t>INTERIOR COMMON AREA LIGHTING</t>
  </si>
  <si>
    <t>$/kWh</t>
  </si>
  <si>
    <t>$/therm</t>
  </si>
  <si>
    <t>APARTMENT LIGHTING</t>
  </si>
  <si>
    <t>Fuel Oil</t>
  </si>
  <si>
    <t>$/gallon</t>
  </si>
  <si>
    <t>Water/Sewer (Bldg Meter)</t>
  </si>
  <si>
    <t>Existing Refrigerator Age</t>
  </si>
  <si>
    <t># of Refrigerators to Replace</t>
  </si>
  <si>
    <t>Water (Irrig Meter)</t>
  </si>
  <si>
    <t>COMMON LAUNDRY</t>
  </si>
  <si>
    <t>Building Water</t>
  </si>
  <si>
    <t>gallons</t>
  </si>
  <si>
    <t>VENDING MACHINES</t>
  </si>
  <si>
    <t>Irrigation Water</t>
  </si>
  <si>
    <t>Baseload Electricity</t>
  </si>
  <si>
    <t>kWh</t>
  </si>
  <si>
    <t>BUILDING CIRCULATOR PUMPS</t>
  </si>
  <si>
    <t>Heating Electricity</t>
  </si>
  <si>
    <t>Cooling Electricity</t>
  </si>
  <si>
    <t>INSULATION IN ATTICS/ROOFS</t>
  </si>
  <si>
    <t>Baseload Natural Gas</t>
  </si>
  <si>
    <t>therms</t>
  </si>
  <si>
    <t>Heating Natural Gas</t>
  </si>
  <si>
    <t>INSULATION IN BASEMENTS/CRAWLSPACES</t>
  </si>
  <si>
    <t>Baseload Fuel Oil</t>
  </si>
  <si>
    <t>Heating Fuel Oil</t>
  </si>
  <si>
    <t>INSULATION IN APARTMENTS</t>
  </si>
  <si>
    <t>WINDOWS</t>
  </si>
  <si>
    <t>RESULTS</t>
  </si>
  <si>
    <t>Low Savings</t>
  </si>
  <si>
    <t>High Savings</t>
  </si>
  <si>
    <t>HEATING EQUIPMENT REPLACEMENT</t>
  </si>
  <si>
    <t>Water</t>
  </si>
  <si>
    <t>HEATING EQUIPMENT CONTROLS ADJUSTMENT</t>
  </si>
  <si>
    <t>COOLING / HEAT PUMPS / VRF</t>
  </si>
  <si>
    <t>Existing System S/EER</t>
  </si>
  <si>
    <t>Proposed System S/EER</t>
  </si>
  <si>
    <t>Low %</t>
  </si>
  <si>
    <t>High %</t>
  </si>
  <si>
    <t>Existing System COP</t>
  </si>
  <si>
    <t>Proposed System COP</t>
  </si>
  <si>
    <t>DHW EQUIPMENT</t>
  </si>
  <si>
    <t>Low $</t>
  </si>
  <si>
    <t>High $</t>
  </si>
  <si>
    <t>COMMON VENTILATION</t>
  </si>
  <si>
    <t>APARTMENT VENTILATION</t>
  </si>
  <si>
    <t>COMBINED HEAT &amp; POWER</t>
  </si>
  <si>
    <t>SOLAR THERMAL</t>
  </si>
  <si>
    <t>Funding Streams</t>
  </si>
  <si>
    <t>46</t>
  </si>
  <si>
    <t>67</t>
  </si>
  <si>
    <t>39</t>
  </si>
  <si>
    <t>55, 58</t>
  </si>
  <si>
    <t>68</t>
  </si>
  <si>
    <t>43</t>
  </si>
  <si>
    <t>39, 40, 41</t>
  </si>
  <si>
    <t>48</t>
  </si>
  <si>
    <t>49, 50</t>
  </si>
  <si>
    <t>44</t>
  </si>
  <si>
    <t>41, 42</t>
  </si>
  <si>
    <t>24, 45</t>
  </si>
  <si>
    <t>47</t>
  </si>
  <si>
    <t>51</t>
  </si>
  <si>
    <t>50</t>
  </si>
  <si>
    <t>65</t>
  </si>
  <si>
    <t>Address</t>
  </si>
  <si>
    <t>Organization Director</t>
  </si>
  <si>
    <t>Organization Director Phone</t>
  </si>
  <si>
    <t>Organization Director Email</t>
  </si>
  <si>
    <t>Organization Resilience Goals  (In general, how will the Organization respond to a significant event?)</t>
  </si>
  <si>
    <t>low</t>
  </si>
  <si>
    <t>medium</t>
  </si>
  <si>
    <t>high</t>
  </si>
  <si>
    <r>
      <rPr>
        <sz val="12"/>
        <color theme="1"/>
        <rFont val="Calibri"/>
        <family val="2"/>
        <scheme val="minor"/>
      </rPr>
      <t xml:space="preserve">Annual Consumption by </t>
    </r>
    <r>
      <rPr>
        <sz val="12"/>
        <color theme="1"/>
        <rFont val="Calibri"/>
        <family val="2"/>
        <scheme val="minor"/>
      </rPr>
      <t>End Use</t>
    </r>
  </si>
  <si>
    <t>If backup generator is provided, is any critical equipment or fuel storage below the BFE?</t>
  </si>
  <si>
    <t>30, 50</t>
  </si>
  <si>
    <t>53</t>
  </si>
  <si>
    <t>30, 31, 50</t>
  </si>
  <si>
    <t>Critical Loads Evaluation</t>
  </si>
  <si>
    <t>Resilience - Backup              (skip blanks)</t>
  </si>
  <si>
    <t>2 - Answer the yes/no/maybe/NA questions on Tab 2 as you walk through the building with the property manager or head of maintenance, and complete the questions in the second portion of Tab 2 as an interview with the property manager and Executive Director.  Questions should be answered in order and no questions should be left blank.</t>
  </si>
  <si>
    <t>Is the building located in a FEMA or Climate Ready DC flood zone?</t>
  </si>
  <si>
    <t>3 - Recommended resilience, aging-in-place, healthy housing, and energy and water efficiency strategies will autopopulate in Tab 3.  Complete the table in Tab 3 by selecting whether each strategy will be applied to this project, providing a narrative description of where and how each selected strategy will be implemented, and identifying an estimated quantity, unit type, and unit cost for each selected strategy.  Where applicable, available funding and financing streams will be shown for recommended strategies.  Use this information to help prioritize which strategies are low- or no-cost options as you plan implementation work, in tandem with the risk prioritization completed in Tab 4.</t>
  </si>
  <si>
    <t>Energy and Water Conservation Measures</t>
  </si>
  <si>
    <t>Non-Slip Waterproof Flooring</t>
  </si>
  <si>
    <t>Defined?</t>
  </si>
  <si>
    <t>y</t>
  </si>
  <si>
    <t>n</t>
  </si>
  <si>
    <t>Is there an elevation certificate (FEMA document describing building's elevation relative to flood zones) for the building (if yes, please provide)?</t>
  </si>
  <si>
    <t>Are there ground-level apartments located below the base flood elevation (BFE, the elevation to which floodwaters are expected to rise in a 1% annual chance or 100-year flood)?</t>
  </si>
  <si>
    <t>is the foundation in poor condition?</t>
  </si>
  <si>
    <t>Is the exterior siding material flood damage resistant?</t>
  </si>
  <si>
    <t>Emergency Management and Business Continuity</t>
  </si>
  <si>
    <t>Energy Management (skip blanks)</t>
  </si>
  <si>
    <t>Integrated Pest Management</t>
  </si>
  <si>
    <t>Does the building have an existing energy performance contract (EPC, under which an energy services compancy has provided energy efficiency improvements and/or new equipment to be paid for out of energy savings)?</t>
  </si>
  <si>
    <t>Does the building have an HSEMA-approved evacuation plan (plan approved by the D.C. Homeland Security and Emergency Management Agency)?</t>
  </si>
  <si>
    <t>Develop and Test Evacuation Plan</t>
  </si>
  <si>
    <t>71</t>
  </si>
  <si>
    <t>81, 82, 83</t>
  </si>
  <si>
    <t>83</t>
  </si>
  <si>
    <t>69, 70, 72, 73, 74, 75, 76</t>
  </si>
  <si>
    <t>A residential-scale battery system may require no more space than a dormatory refrigerator, a small commercial system may require space similar to a full-size refrigerator, and a large, megawatt-scale system would require the same space as a shipping container.</t>
  </si>
  <si>
    <t>Site Visit</t>
  </si>
  <si>
    <t>DC Flood Risk Maps</t>
  </si>
  <si>
    <t>Data Sources</t>
  </si>
  <si>
    <t>FEMA Flood Map Service Center</t>
  </si>
  <si>
    <t>FEMA Definitions</t>
  </si>
  <si>
    <t>Intake Questionnaire</t>
  </si>
  <si>
    <t>Mapdwell Solar Tool</t>
  </si>
  <si>
    <t>DC Impervious Surfaces Map</t>
  </si>
  <si>
    <t>DC Wetlands Map</t>
  </si>
  <si>
    <t>Planned Stormwater Improvement Projects</t>
  </si>
  <si>
    <t>DC Atlas Plus (link broken)</t>
  </si>
  <si>
    <t>Building Plans</t>
  </si>
  <si>
    <t>Elevation Certificate</t>
  </si>
  <si>
    <t>Google Maps</t>
  </si>
  <si>
    <t>Property Manager Interview</t>
  </si>
  <si>
    <t>Solar PV Feasibility Analysis</t>
  </si>
  <si>
    <t>Utility Bills</t>
  </si>
  <si>
    <t>56, 64</t>
  </si>
  <si>
    <t>https://doee.dc.gov/service/integrated-pest-management</t>
  </si>
  <si>
    <t>Priority</t>
  </si>
  <si>
    <t xml:space="preserve">Bicycle Storage at Grade </t>
  </si>
  <si>
    <t>Bicycle Storage at Grade</t>
  </si>
  <si>
    <t>Rates &amp; Factors</t>
  </si>
  <si>
    <t>Summary of Financial Impact</t>
  </si>
  <si>
    <t>Life Cycle Term (Year)</t>
  </si>
  <si>
    <t>Net Investment without Incentives (PV)</t>
  </si>
  <si>
    <t>Inflation Rate</t>
  </si>
  <si>
    <t>Incentives for Upgraded Scenario</t>
  </si>
  <si>
    <t>Nominal</t>
  </si>
  <si>
    <t>Real</t>
  </si>
  <si>
    <t>Net Investment with Incentives (PV)</t>
  </si>
  <si>
    <t>Discount Rate</t>
  </si>
  <si>
    <t>Escalation Rate</t>
  </si>
  <si>
    <t>Savings-to-Investment Ratio (SIR)</t>
  </si>
  <si>
    <t>Simple Payback</t>
  </si>
  <si>
    <t>BASELINE</t>
  </si>
  <si>
    <t>Type of Cost</t>
  </si>
  <si>
    <t>Note</t>
  </si>
  <si>
    <t>Cost</t>
  </si>
  <si>
    <t>Start From (Yr)</t>
  </si>
  <si>
    <t>EUL</t>
  </si>
  <si>
    <t>Cycles (n)</t>
  </si>
  <si>
    <t>Effi-Degration Rate</t>
  </si>
  <si>
    <t xml:space="preserve">Over Life Cycle Term Cost 
(Current price) </t>
  </si>
  <si>
    <t>e</t>
  </si>
  <si>
    <t>i</t>
  </si>
  <si>
    <t xml:space="preserve">r </t>
  </si>
  <si>
    <t>a</t>
  </si>
  <si>
    <t>b</t>
  </si>
  <si>
    <t>T</t>
  </si>
  <si>
    <t>i'</t>
  </si>
  <si>
    <t>a' for energy</t>
  </si>
  <si>
    <t>Lifetime Energy</t>
  </si>
  <si>
    <t>One-time Investment</t>
  </si>
  <si>
    <t>Incentives</t>
  </si>
  <si>
    <t>Utilities</t>
  </si>
  <si>
    <t>Utilities Cost</t>
  </si>
  <si>
    <t>SUMMARY</t>
  </si>
  <si>
    <t>Annual Utility Cost (Current Price)</t>
  </si>
  <si>
    <t>Total Life Cycle Cost (NPV)</t>
  </si>
  <si>
    <t>Solar</t>
  </si>
  <si>
    <t>Solar - Federal ITC</t>
  </si>
  <si>
    <t>Of</t>
  </si>
  <si>
    <t>per kWh</t>
  </si>
  <si>
    <t>Solar Production</t>
  </si>
  <si>
    <t xml:space="preserve">wo Incentives </t>
  </si>
  <si>
    <t>with Incentive</t>
  </si>
  <si>
    <t>Net Saving (NPV)</t>
  </si>
  <si>
    <t>Annual Solar Generation (kWh)</t>
  </si>
  <si>
    <t xml:space="preserve">Solar System Capacity (kW AC) </t>
  </si>
  <si>
    <t>Federal ITC?</t>
  </si>
  <si>
    <r>
      <rPr>
        <b/>
        <sz val="12"/>
        <rFont val="Calibri"/>
        <family val="2"/>
        <scheme val="minor"/>
      </rPr>
      <t>Solar PV System</t>
    </r>
    <r>
      <rPr>
        <sz val="12"/>
        <rFont val="Calibri"/>
        <family val="2"/>
        <scheme val="minor"/>
      </rPr>
      <t xml:space="preserve"> (from PVWatts or Helioscope)</t>
    </r>
  </si>
  <si>
    <t>Solar PV Feasibility Assessment</t>
  </si>
  <si>
    <t>Solar PV Financing Decision Tree</t>
  </si>
  <si>
    <t>Solar Feasibility and/or Backup Analysis</t>
  </si>
  <si>
    <t>1BR</t>
  </si>
  <si>
    <t>2BR</t>
  </si>
  <si>
    <t>3BR</t>
  </si>
  <si>
    <t>4BR</t>
  </si>
  <si>
    <t>5BR</t>
  </si>
  <si>
    <t>Additional Incentives</t>
  </si>
  <si>
    <t>Year</t>
  </si>
  <si>
    <t>Count</t>
  </si>
  <si>
    <t>Over Life Cycle Term Cost (NPV)</t>
    <phoneticPr fontId="0" type="noConversion"/>
  </si>
  <si>
    <t>Sum                       (NFV)</t>
  </si>
  <si>
    <t>Replacement</t>
  </si>
  <si>
    <t>OPTIONAL CODE1</t>
  </si>
  <si>
    <t>OPTIONAL CODE2</t>
  </si>
  <si>
    <t xml:space="preserve">Architecture </t>
  </si>
  <si>
    <t>OPTIONAL CODE3</t>
  </si>
  <si>
    <t>[Utilities Cost] and [Maintenance] sections are now the only sections effected by 'startfrom year'</t>
  </si>
  <si>
    <t>Maintenance</t>
  </si>
  <si>
    <t>MIT maintenance</t>
  </si>
  <si>
    <t>Other maintenance (extra/flexible, manual input)</t>
  </si>
  <si>
    <t>Elimination of Deferred Maintenance</t>
  </si>
  <si>
    <t>Cashflow</t>
  </si>
  <si>
    <t>Total Project Cost</t>
  </si>
  <si>
    <t>OPTIONAL CODE4</t>
  </si>
  <si>
    <t>Years</t>
  </si>
  <si>
    <t>Up-Front Investment</t>
  </si>
  <si>
    <t>Solar PV System (Panels, Mounts, Racking, Balance-of-System, etc.)</t>
  </si>
  <si>
    <t>Additional Incentive (Manual, fixed amount)</t>
  </si>
  <si>
    <t>SOLAR PV</t>
  </si>
  <si>
    <t>Annual Utility Cost (Year 1)</t>
  </si>
  <si>
    <t>Total Up-Front Project Cost without ITC  or Incentives</t>
  </si>
  <si>
    <t>Total Up-Front Project Cost with ITC and Incentives</t>
  </si>
  <si>
    <t>Net Investment without ITC or Additional Incentives</t>
  </si>
  <si>
    <t>Net Investment with ITC and Additional Incentives</t>
  </si>
  <si>
    <t>Without ITC              and Incentives</t>
  </si>
  <si>
    <t>With ITC and Incentives</t>
  </si>
  <si>
    <t>Annual Utility Saving (Year 1)</t>
  </si>
  <si>
    <t>Utilities Cost - Electricity</t>
  </si>
  <si>
    <t>Solar PV Cash Flow</t>
  </si>
  <si>
    <t>Annual Cash Flow (NFV)</t>
  </si>
  <si>
    <t>Federal ITC</t>
  </si>
  <si>
    <t>Solar SACP</t>
  </si>
  <si>
    <t xml:space="preserve">Solar PV System Up-Front Cost </t>
  </si>
  <si>
    <t>Solar Electricity Production</t>
  </si>
  <si>
    <t>Year (0-15)</t>
  </si>
  <si>
    <t>Year (16-30)</t>
  </si>
  <si>
    <t>Total Life Cycle Savings (NPV) with ITC and Incentives</t>
  </si>
  <si>
    <t>Annual Cashflow with Solar PV</t>
  </si>
  <si>
    <t>Annual Cashflow without Solar PV</t>
  </si>
  <si>
    <t>Annual Utility Saving Year 0</t>
  </si>
  <si>
    <t>Solar - SREC</t>
  </si>
  <si>
    <t>Solar SREC</t>
  </si>
  <si>
    <t>Provide potable water storage in a central system or portable potable water storage containers: 1 gal/person/day for 1 day in stored bottled water, plus 1 gal/person/day for 6 days in collapsable storage capacity.</t>
  </si>
  <si>
    <t>Backwater valves are installed where the wastewater pipe exits the building, so sewage only flows outward. Valves have a hinged flapper that remains open to allow outward flow, but seals tightly if there is backpressure.  Install individual backwater valves on the lowest fixtures in the building, or whole-building backwater valves for storm sewer and sewer lines. Will require incorporation into an emergency plan to ensure proper operation during an extreme event.</t>
  </si>
  <si>
    <t>Component protection Dry floodproofing is installing measures applied to a piece of equipment or location within a building to prevent damage from flooding by preventing floodwater from reaching the equipment or entering the confined location. Using component protection dry floodproofing, mechanical and electrical equipment is protected by surrounding the equipment in a waterproof basin, with a low wall, or by using a waterproof enclosure, rather than waterproofing the entire basement or first floor of the building.  If equipment cannot be elevated, critical building systems can be floodproofed in this manner, allowing the rest of the space to flood. Due to  hydrostatic pressure, these enclosures are recommended only for shallow floodwaters up to 3 ft.</t>
  </si>
  <si>
    <t xml:space="preserve">A cool roof is a reflective, light colored roof that reduces the amount of solar energy a building absorbs by reflecting the solar energy back into the atmosphere. Cool roofs can be a painted-on or membrane product.  and reduce the building’s cooling load and allowing the interior to remain comfortable longer in the event of a power outage on a hot day.  Cool roofs also reduce local heat island effects. </t>
  </si>
  <si>
    <t>Community spaces should offer a safe and secure environment for residents and a central location for emergency services. Existing community, dining, or multi-purpose rooms could provide this space.</t>
  </si>
  <si>
    <t>A disaster can come at any time or can progress more slowly, but one of the most crucial factors in protecting the safety and well-being of housing residents is the coordination of the housing management staff in responding to the event.  Using best practices developed for a wide range of emergency responses to prepare and respond to disasters, guided by an emergency management plan, housing management staff can respond quickly and effectively when disaster strikes.  Provide a plan and contact list for staff, leadership, and residents to communicate effectively throughout a disaster. Follow the Enterprise Disaster Staffing Toolkit guide to creating an organization- and building -level coordination, communication, and information sharing emergency plan.</t>
  </si>
  <si>
    <t>The D.C. Homeland Security and Emergency Management Agency requires evacuation plans for affordable multifamily housing developments.  In addition to this requirement, an evacuation plan is a good practice to ensure resident and staff safety and security in quickly evacuating and preparing for return to a facility.</t>
  </si>
  <si>
    <t>Reducing or eliminating central systems, which are often located in basements or on first floors and at risk of flooding, enables heating and cooling systems to be located in residential units and above the base flood elevation.  Distributed systems provide heating and cooling using small equipment located inside each residential unit. Smaller equipment serving individual units is often more energy efficient than larger equipment serving the whole building. Options include dedicated boilers, warm-air furnaces, PTAC units, or air-source variable refrigerant flow (VRF) or ductless mini-split heat pump units.</t>
  </si>
  <si>
    <t>Dry floodproofing of a building is installing measures applied to a structure to prevent damage from flooding by preventing floodwater from entering the structure. There are two types of dry floodproofing: active and permanent. Active measures require removable elements to be put into place before an anticipated flood. Permanent measures are fixtures and systems integrated into the structure itself, which do not need to be manually deployed in the event of an emergency.  Dry floodproofing is prone to a high risk of failing, however, and is not recommended for residential building exteriors or openings per FEMA guidance.  FEMA does not permit dry floodproofing of substantially damaged or substantially improved residential buildings, and dry floodproofing measures will not reduce a building’s National Flood Insurance Program premium.</t>
  </si>
  <si>
    <t>Elevating mechanical and electrical equipment above the base flood elevation reduces the risk that the equipment will be damaged or destroyed in the event floodwaters enter the lowest level of the building and increases the likelihood that the building will remain operational even if the building floods.  Critical equipment can be elevated in place by moving it off the floor to a wall or by moving it onto a platform and out of harm’s way.  Equipment that is replaced as a result of elevating it should be replaced with and energy efficient alternative.  Engage an engineer or contractor with experience designing and specifying efficient equipment.</t>
  </si>
  <si>
    <t>Convert residential units on floors below the BFE to parking, storage, common rooms and community space, or entryways. Ensure equipment in these areas is portable and can be moved to safety before anticipated flooding.</t>
  </si>
  <si>
    <t>An energy performance contract provided by an energy service company entails building energy and water efficiency upgrades financed and paid for through energy and water savings.</t>
  </si>
  <si>
    <t>An entry awning or vestibule provides shelter from the elements while entering or leaving a building and reduces wet and slippery surfaces while residents unlock and enter or leave at building, thereby improving aging-in-place conditions.</t>
  </si>
  <si>
    <t>Handrails in buildings elderly residents and at steep pathways and staircases outside of buildings helps prevent trips and falls, which are a leading cause of morbidity and mortality for the elderly.</t>
  </si>
  <si>
    <t>A hands-free entry door provides universal access for residents of all abilities, as well as helping elderly residents to age-in-place.</t>
  </si>
  <si>
    <t>Balanced ventilation brings fresh air into apartments while exhausting stale air, improving residents’ health.</t>
  </si>
  <si>
    <t>Integrated pest management combines safe, effective, non-toxic means of preventing pests from becoming established in buildings and controlling and eliminating pests when they do enter buildings.  Integrated pest management is an holistic approach that protects human health and well-being by avoiding the use of hazardous chemicals.  Engage an integrated pest management firm or use state resources to develop an integrated pest management plan to reduce pest infestations and to minimize the use of toxic chemicals in the treatment of pest infestations.</t>
  </si>
  <si>
    <t>Mailboxes should be accessible to all individuals, to maintain livability for differently abled and elderly residents.</t>
  </si>
  <si>
    <t>Backup power can allow building elevators, heating, cooling, ventilation, lighting, refrigeration, and other electrically powered systems to operate in the event of a power outage, depending on the capacity of the backup power system.  Provide a generator or other backup system sized to meet critical loads and with fuel capacity for expected power outage duration.  Critical loads could include elevators, fire pumps, sump pumps, water booster pumps, emergency outlets, fans, pumps, and controls for heating and cooling systems, alarms and security systems, food and medicine refrigeration, telecommunications, or others.  An elevator may require its own backup generator to continue operating during a power outage.</t>
  </si>
  <si>
    <t>Trash enclosures may harbor and support pests, carrying disease or causing other damage to the facility.  Trash toters and containers may also become dislodged and create hazards during heavy flooding conditions.  Maintaining trash enclosures and securing trash containers helps to prevent these outcomes.</t>
  </si>
  <si>
    <t>Non-slip waterproof flooring is textured, embossed, or composed of a material that provides friction to help reduce the risks of slips and falls, especially when wet.  Non-slip flooring assists in safely evacuating through corridors, entries, and common areas during or after a flooding event, and waterproof flooring can be dried and remain in place aftera flood. Install slip resistant waterproof flooring such as rubber mat or textured tile in common areas to both resist flood water damage and to help prevent injury during egress in the event floors become wet.  Non-slip flooring can also be installed in units with tenants aging in place, to help prevent slips and falls.</t>
  </si>
  <si>
    <t>Organizing local housing, community, and disaster recovery groups can lead to the connections and resources that help most during the immediate and longer term aftermath of a disaster.  Community resources could include organizations providing shelter, food, water, medical care, or counseling programs.  Develop infrastructure to support community engagement and interaction and reach out to local disaster recovery groups and other housing organizations to jointly conduct resilience planning. Set aside common space for posting information, convening meetings and  hosting parties and other group activities.</t>
  </si>
  <si>
    <t>Quick connects are connection points on the exterior of the building for hooking up temporary backup heating, cooling, or electrical equipment.  Quick connects to hot water piping, chilled water piping, or electrical panels allow temporary mobile heating, cooling, and power equipment to connect to the building and provide services in the event of damage to permanently installed equipment.  Install quick connects for power, heat, and cooling such that temporary equipment can be connected at the street in the event of an extended outage.</t>
  </si>
  <si>
    <t>Remove existing roof ballast stone with a fully-adhered, high reflectance, roof membrane.</t>
  </si>
  <si>
    <t>Protect elevator shafts below the BFE and design shaft walls to resist the hydrostatic pressure of floodwater, program elevator controls to return car to flood safe floor in the event of flooding and to shut down all but one elevator in the event of a power outage, install flood alarms in pits, and keep controls and equipment above the BFE.</t>
  </si>
  <si>
    <t>Secure fuel storage fixed and portable tanks and containers to prevent spillage and movement in case of a flood.  Perform this task as necessary during routing operations and maintenance.</t>
  </si>
  <si>
    <t>Reduce the risk of wind damage to building appurtenances by installing bracing to meet a structural engineers design.</t>
  </si>
  <si>
    <t>Temporary or permanent barriers surrounding the site and preventing floodwaters from entering building.  Requires management of rain water and storm drain water entering the enclosure either by storage and infiltration, pumping it out, or providing an outlet.</t>
  </si>
  <si>
    <t>Sump pumps are submersible pumps set in sump pits and designed to remove water from the lowest point in a building as water accumulates during minor or moderate flood events.  Sumps are typically built in sump basins in basement floors but can also be incorporated into slab-on-grade floors and elevator pits. Sump pumps are designed for intermittent use. Chronic water problems require repairing the drainage system in addition to or in lieu of installing a pump.</t>
  </si>
  <si>
    <t>Surface stormwater management is a suite of infrastructure strategies that capture, store, direct, and infiltrate water into the ground or delay stormater from entering storm sewer rapidly.  Strategies may include experimental site protection such as temporary barriers, rainwater catchment basins that capture and store stormwater and then slowly release it into the stormwater or put it to use on site, or increasing the capacity of the existing stormwater pipes to move more water away from the building and site and adding backflow prevention.  Engage a civil engineer to design a stormwater management plan and to help determine the best strategy options.</t>
  </si>
  <si>
    <t>A Level 1 solar PV feasibility analysis will identify whether solar PV is likely feasible at a given site.  The solar pro forma in Tab 6 should be completed if a preliminary Level 1 solar PV feasibility analysis indicates that solar PV may be a viable option at the development.  A Geli or other backup battery analysis will also help determine whether a backup battery system is financially viable in tandem with a solar PV system.</t>
  </si>
  <si>
    <t>Pathway lighting helps reduce the risk of trips and falls on exterior pathways.</t>
  </si>
  <si>
    <t>Properly vented clothes dryers prevent combustion products, lint, and dust from entering homes and causing respiratory issues or other health impairments.</t>
  </si>
  <si>
    <t>Combustion appliances must all be properly vented to the exterior to prevent combustion byproducts from entering the indoor air of apartments and common spaces.</t>
  </si>
  <si>
    <t>Knobs or door handles may be difficult to operate in the even of an emergency, and push-style level bars are the preferred door exit hardware for improved safety.</t>
  </si>
  <si>
    <t>A ramp in place of stair cases not only makes a building easier to access for all users during routine conditions, it also enables emergency responders to more easily enter and leave the building with stretchers and other equipment during a disaster.</t>
  </si>
  <si>
    <t>Mold growth can lead to asthma and other respiratory impairments and should be removed and moldy materials should be replaced with mold-resistant materials.  If possible, identify and remove the source of the moisture that has led to mold.</t>
  </si>
  <si>
    <t>Contaminated soil under eaves may become exposed, subjecting residents and staffs to potential contact with hazards such as lead.  Test soil for lead and cap soil with other landscaping, or remove and replace contaminated soil with clean soil, if lead contamination is found.</t>
  </si>
  <si>
    <t>Uneven surfaces and broken steps are trip and fall hazards and should be repaired for safety during routine and emergency use.</t>
  </si>
  <si>
    <t>Protect elevator shafts below the base flood elevation and design shaft walls to resist the hydrostatic pressure of floodwater, program elevator controls to return car to flood safe floor in the event of flooding and to shut down all but one elevator in the event of a power outage, install flood alarms in pits, and keep controls and equipment above the base flood elevation.</t>
  </si>
  <si>
    <t>Entries are of particular concern for safety during routine access and emergency situations.  Entry safety lighting should be maintained in good condition.</t>
  </si>
  <si>
    <t>Slopes stabilized with retaining walls, terraces, or plantings, will be less likely to erode over time or to erode suddenly in the event of a flood, potentially destabilizing part of the building or adding debris to floodwaters.   Engage a civil engineer to identify steep slopes on site and stabilize with terracing, ground cover, structural wall or other method to reduce erosion and prevent the movement of materials on site during a flood.</t>
  </si>
  <si>
    <t>Landscaping should be trimmed to minimize debris during high wind events and to ensure that egress pathways are clear for evacuation.</t>
  </si>
  <si>
    <t>Wayfinding is signage instructing residents in how to safely evacuate a building by pointing the way to the nearest exit.  Wayfinding also includes signage indicating the location of fire extinguishers, first aid kits, and other emergency supplies.  In addition to code-required exit signs, add wayfinding maps and reflective strips on the edge of stairs and ramps to enable safe egress from the building.  To improve energy efficiency, swap out existing non-LED exit signs with low wattage LED signs.</t>
  </si>
  <si>
    <t>FEMA defines wet floodproofing as “Permanent or temporary measures applied to a structure or its contents that prevent or provide resistance to damage from flooding while allowing floodwater to enter the structure or area. Generally,  this includes properly anchoring the structure, using  flood resistant materials below the Base Flood Elevation (BFE), protection of mechanical and utility equipment, and use of openings or breakaway walls.”[1]</t>
  </si>
  <si>
    <t>Maintaining access for all residents includes ensuring that locks, handles, and/or keypads are accessible.</t>
  </si>
  <si>
    <t>Shading windows reduces the amount of solar heat gain in the interior of the building, thereby reducing cooling loads during the summer months and leading to lower indoor temperatures during power outages when the cooling system is not operational.  Add overhangs to south-facing windows or awnings to east- or west-facing windows.  Or, add interior window shading treatments.</t>
  </si>
  <si>
    <t>Unit Cost (Low)</t>
  </si>
  <si>
    <t>Unit Cost (High)</t>
  </si>
  <si>
    <t>Unit Cost</t>
  </si>
  <si>
    <t>Per unit</t>
  </si>
  <si>
    <t>Per Each</t>
  </si>
  <si>
    <t>Per building</t>
  </si>
  <si>
    <t>Each (plan)</t>
  </si>
  <si>
    <t>FEMA Pre-Disaster Mitigation</t>
  </si>
  <si>
    <t>DCSEU – Income-Qualified Efficiency Fund; WAP; Green Bank; PACE</t>
  </si>
  <si>
    <t>DCSEU – Income-Qualified Efficiency Fund; DCSEU – Equipment Rebates; WAP; Energy Performance Contract; Green Bank; PACE</t>
  </si>
  <si>
    <t>DCSEU – Income-Qualified Efficiency Fund; WAP; Energy Performance Contract; Green Bank; PACE</t>
  </si>
  <si>
    <t>SRECs, Federal ITC, MACRS, PACE, Net Metering, Solar Energy System Property Tax Credit, Solar for All, PJM Capacity Market, Peak Demand Reduction</t>
  </si>
  <si>
    <t>FEMA Pre-Disaster Mitigation; Stormwater Retention Credit Trading Program</t>
  </si>
  <si>
    <t>DCSEU – Income-Qualified Efficiency Fund; DCSEU – Equipment Rebates; WAP; Green Bank; PACE</t>
  </si>
  <si>
    <t xml:space="preserve">DCSEU – Income-Qualified Efficiency Fund; WAP; Energy </t>
  </si>
  <si>
    <t>APPLIANCES (REFRIGERATORS)</t>
  </si>
  <si>
    <r>
      <t xml:space="preserve">This assessment tool is a guide for a walkthrough audit and staff interview to identify potential resilience preparedness, aging-in-place, healthy housing, energy and water efficiency strategies, and solar+storage opportunities to best protect vulnerable residents, reduce operating costs, and improve building durability.  This tool was created by New Ecology, Inc. as part of the DOEE Solar for All program and this project will advance the goals of Climate Ready DC, DC’s plan to prepare for the impacts of climate change including heatwaves, flooding, and severe storms. The project will connect affordable housing property owners with potential funding and financing streams to aid in the implementation of the resiliency and efficiency strategies recommended.  The tool is intended for use by architecture, green rater, and engineering professionals, but several items will require input from facility staff and leadership.  Recommendations are derived from the Enterprise Community Partners, Inc. </t>
    </r>
    <r>
      <rPr>
        <i/>
        <sz val="12"/>
        <color theme="0" tint="-0.499984740745262"/>
        <rFont val="Calibri"/>
        <family val="2"/>
        <scheme val="minor"/>
      </rPr>
      <t>Strategies for Mulitfamily Building Resilience</t>
    </r>
    <r>
      <rPr>
        <sz val="12"/>
        <color theme="0" tint="-0.499984740745262"/>
        <rFont val="Calibri"/>
        <family val="2"/>
        <scheme val="minor"/>
      </rPr>
      <t xml:space="preserve"> manual and several recommended strategies support criteria compliance for Enterprise Green Communities 2015 certification.  However, the assessment is not intended as a comprehensive survey of all Enterprise Green Communities 2015 criteria requirements.</t>
    </r>
  </si>
  <si>
    <t>Utility Savings % - Low</t>
  </si>
  <si>
    <t>Utility Savings % - High</t>
  </si>
  <si>
    <t xml:space="preserve">Existing Condition </t>
  </si>
  <si>
    <t>Water (Bldg Meter)</t>
  </si>
  <si>
    <t>Electricty</t>
  </si>
  <si>
    <t>Electricty or Gas</t>
  </si>
  <si>
    <t xml:space="preserve">Electricty </t>
  </si>
  <si>
    <t>4 - Enter the basic building information, utility rates, and annual utility consumption by end use (as available in Tab 4. User should then complete the inputs for each energy conservation measure line in the associated table within the tab to generate rough estimates of energy efficiency and cost savings potential at the property.</t>
  </si>
  <si>
    <t>5 - If recommended in Tab 3 - Strategies, complete solar PV layout and system capacity and production estimate in PVWatts, Helioscope, or equivalent tool.  Complete Tab 5a - Solar PV Feasibility using preliminary solar PV system values.  See Tab 5b - Solar PV Cash flow, for an estimate of solar PV costs and savings under and ownership model.</t>
  </si>
  <si>
    <t xml:space="preserve">6 - Print Tab 3 as a PDF and save as the final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</si>
</sst>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_-[$$-409]* #,##0.00_ ;_-[$$-409]* \-#,##0.00\ ;_-[$$-409]* &quot;-&quot;??_ ;_-@_ "/>
    <numFmt numFmtId="165" formatCode="0;0;;@"/>
    <numFmt numFmtId="166" formatCode="0.0%"/>
    <numFmt numFmtId="167" formatCode="_(* #,##0.0_);_(* \(#,##0.0\);_(* &quot;-&quot;??_);_(@_)"/>
    <numFmt numFmtId="168" formatCode="_(&quot;$&quot;* #,##0_);_(&quot;$&quot;* \(#,##0\);_(&quot;$&quot;* &quot;-&quot;??_);_(@_)"/>
    <numFmt numFmtId="169" formatCode="_(* #,##0_);_(* \(#,##0\);_(* &quot;-&quot;??_);_(@_)"/>
    <numFmt numFmtId="170" formatCode="0.000"/>
    <numFmt numFmtId="171" formatCode="0.0"/>
    <numFmt numFmtId="172" formatCode="&quot;$&quot;#,##0"/>
    <numFmt numFmtId="173" formatCode="&quot;$&quot;#,##0.00"/>
    <numFmt numFmtId="174" formatCode="0_);[Red]\(0\);;@"/>
    <numFmt numFmtId="175" formatCode="0%;0%;;@"/>
    <numFmt numFmtId="176" formatCode="0.0%;0.0%;;@"/>
  </numFmts>
  <fonts count="50">
    <font>
      <sz val="12"/>
      <color theme="1"/>
      <name val="Calibri"/>
      <family val="2"/>
      <scheme val="minor"/>
    </font>
    <font>
      <sz val="12"/>
      <color theme="1"/>
      <name val="Calibri"/>
      <family val="2"/>
      <scheme val="minor"/>
    </font>
    <font>
      <sz val="12"/>
      <color theme="1"/>
      <name val="Calibri"/>
      <family val="2"/>
      <scheme val="minor"/>
    </font>
    <font>
      <b/>
      <sz val="10"/>
      <color indexed="81"/>
      <name val="Calibri"/>
      <family val="2"/>
    </font>
    <font>
      <sz val="8"/>
      <name val="Calibri"/>
      <family val="2"/>
    </font>
    <font>
      <sz val="12"/>
      <color rgb="FF3F3F76"/>
      <name val="Calibri"/>
      <family val="2"/>
      <scheme val="minor"/>
    </font>
    <font>
      <b/>
      <sz val="12"/>
      <color theme="1"/>
      <name val="Calibri"/>
      <family val="2"/>
      <scheme val="minor"/>
    </font>
    <font>
      <sz val="12"/>
      <color theme="0" tint="-0.499984740745262"/>
      <name val="Calibri"/>
      <family val="2"/>
      <scheme val="minor"/>
    </font>
    <font>
      <i/>
      <sz val="12"/>
      <color rgb="FF000000"/>
      <name val="Calibri"/>
      <family val="2"/>
      <scheme val="minor"/>
    </font>
    <font>
      <sz val="12"/>
      <color rgb="FF000000"/>
      <name val="Calibri"/>
      <family val="2"/>
      <scheme val="minor"/>
    </font>
    <font>
      <i/>
      <sz val="12"/>
      <color rgb="FFFF0000"/>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i/>
      <sz val="12"/>
      <color theme="0" tint="-0.499984740745262"/>
      <name val="Calibri"/>
      <family val="2"/>
      <scheme val="minor"/>
    </font>
    <font>
      <sz val="8"/>
      <name val="Calibri"/>
      <family val="2"/>
      <scheme val="minor"/>
    </font>
    <font>
      <b/>
      <sz val="12"/>
      <color rgb="FF000000"/>
      <name val="Calibri"/>
      <family val="2"/>
      <charset val="204"/>
      <scheme val="minor"/>
    </font>
    <font>
      <sz val="12"/>
      <color rgb="FF9C6500"/>
      <name val="Calibri"/>
      <family val="2"/>
      <scheme val="minor"/>
    </font>
    <font>
      <b/>
      <sz val="12"/>
      <color rgb="FFFA7D00"/>
      <name val="Calibri"/>
      <family val="2"/>
      <scheme val="minor"/>
    </font>
    <font>
      <i/>
      <sz val="12"/>
      <color rgb="FF7F7F7F"/>
      <name val="Calibri"/>
      <family val="2"/>
      <scheme val="minor"/>
    </font>
    <font>
      <sz val="12"/>
      <name val="Calibri"/>
      <family val="2"/>
      <scheme val="minor"/>
    </font>
    <font>
      <sz val="11"/>
      <color theme="1"/>
      <name val="Calibri"/>
      <family val="2"/>
      <scheme val="minor"/>
    </font>
    <font>
      <i/>
      <sz val="10"/>
      <color theme="1"/>
      <name val="Calibri"/>
      <family val="2"/>
      <scheme val="minor"/>
    </font>
    <font>
      <i/>
      <sz val="12"/>
      <name val="Calibri"/>
      <family val="2"/>
      <scheme val="minor"/>
    </font>
    <font>
      <sz val="11"/>
      <color theme="1"/>
      <name val="Agency FB"/>
      <family val="2"/>
    </font>
    <font>
      <b/>
      <sz val="11"/>
      <color rgb="FFFA7D00"/>
      <name val="Agency FB"/>
      <family val="2"/>
    </font>
    <font>
      <b/>
      <sz val="11"/>
      <color rgb="FFFA7D00"/>
      <name val="Calibri"/>
      <family val="2"/>
      <scheme val="minor"/>
    </font>
    <font>
      <i/>
      <sz val="11"/>
      <color rgb="FF7F7F7F"/>
      <name val="Calibri"/>
      <family val="2"/>
      <scheme val="minor"/>
    </font>
    <font>
      <sz val="11"/>
      <color rgb="FF3F3F76"/>
      <name val="Agency FB"/>
      <family val="2"/>
    </font>
    <font>
      <sz val="11"/>
      <color rgb="FF9C6500"/>
      <name val="Calibri"/>
      <family val="2"/>
      <scheme val="minor"/>
    </font>
    <font>
      <sz val="10"/>
      <name val="Calibri"/>
      <family val="1"/>
      <scheme val="minor"/>
    </font>
    <font>
      <sz val="12"/>
      <color rgb="FF000000"/>
      <name val="Calibri"/>
      <family val="2"/>
      <charset val="134"/>
    </font>
    <font>
      <b/>
      <sz val="12"/>
      <name val="Calibri"/>
      <family val="2"/>
      <scheme val="minor"/>
    </font>
    <font>
      <b/>
      <i/>
      <sz val="12"/>
      <name val="Calibri"/>
      <family val="2"/>
      <scheme val="minor"/>
    </font>
    <font>
      <sz val="12"/>
      <name val="Times New Roman"/>
      <family val="1"/>
    </font>
    <font>
      <sz val="9"/>
      <color indexed="81"/>
      <name val="Tahoma"/>
      <family val="2"/>
    </font>
    <font>
      <i/>
      <sz val="12"/>
      <color theme="7" tint="-0.249977111117893"/>
      <name val="Calibri"/>
      <family val="2"/>
      <scheme val="minor"/>
    </font>
    <font>
      <b/>
      <i/>
      <sz val="11"/>
      <color indexed="81"/>
      <name val="Tahoma"/>
      <family val="2"/>
    </font>
    <font>
      <sz val="11"/>
      <color indexed="81"/>
      <name val="Tahoma"/>
      <family val="2"/>
    </font>
    <font>
      <i/>
      <sz val="11"/>
      <color indexed="81"/>
      <name val="Tahoma"/>
    </font>
    <font>
      <b/>
      <i/>
      <sz val="10"/>
      <color indexed="81"/>
      <name val="Tahoma"/>
      <family val="2"/>
    </font>
    <font>
      <b/>
      <sz val="10"/>
      <color indexed="81"/>
      <name val="Tahoma"/>
      <family val="2"/>
    </font>
    <font>
      <sz val="10"/>
      <color indexed="81"/>
      <name val="Tahoma"/>
      <family val="2"/>
    </font>
    <font>
      <b/>
      <i/>
      <sz val="12"/>
      <color indexed="81"/>
      <name val="Tahoma"/>
      <family val="2"/>
    </font>
    <font>
      <sz val="12"/>
      <color indexed="81"/>
      <name val="Tahoma"/>
      <family val="2"/>
    </font>
    <font>
      <b/>
      <sz val="11"/>
      <color indexed="81"/>
      <name val="Tahoma"/>
      <family val="2"/>
    </font>
    <font>
      <b/>
      <i/>
      <sz val="9"/>
      <color indexed="81"/>
      <name val="Tahoma"/>
      <family val="2"/>
    </font>
    <font>
      <b/>
      <sz val="9"/>
      <color indexed="81"/>
      <name val="Tahoma"/>
      <family val="2"/>
    </font>
    <font>
      <sz val="10"/>
      <color indexed="81"/>
      <name val="Calibri"/>
    </font>
    <font>
      <i/>
      <sz val="12"/>
      <color rgb="FF60497A"/>
      <name val="Calibri"/>
      <family val="2"/>
      <scheme val="minor"/>
    </font>
  </fonts>
  <fills count="2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EB9C"/>
      </patternFill>
    </fill>
    <fill>
      <patternFill patternType="solid">
        <fgColor rgb="FFF2F2F2"/>
      </patternFill>
    </fill>
    <fill>
      <patternFill patternType="solid">
        <fgColor theme="7" tint="0.79998168889431442"/>
        <bgColor indexed="64"/>
      </patternFill>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249977111117893"/>
        <bgColor indexed="65"/>
      </patternFill>
    </fill>
    <fill>
      <patternFill patternType="solid">
        <fgColor theme="0" tint="-0.249977111117893"/>
        <bgColor rgb="FF000000"/>
      </patternFill>
    </fill>
    <fill>
      <patternFill patternType="solid">
        <fgColor rgb="FFD9D9D9"/>
        <bgColor rgb="FF000000"/>
      </patternFill>
    </fill>
    <fill>
      <patternFill patternType="solid">
        <fgColor rgb="FFDAEEF3"/>
        <bgColor rgb="FF000000"/>
      </patternFill>
    </fill>
    <fill>
      <patternFill patternType="solid">
        <fgColor rgb="FFEBF1DE"/>
        <bgColor rgb="FF000000"/>
      </patternFill>
    </fill>
  </fills>
  <borders count="104">
    <border>
      <left/>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medium">
        <color auto="1"/>
      </right>
      <top/>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top style="double">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top style="double">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double">
        <color auto="1"/>
      </top>
      <bottom style="thin">
        <color auto="1"/>
      </bottom>
      <diagonal/>
    </border>
    <border>
      <left style="medium">
        <color auto="1"/>
      </left>
      <right/>
      <top style="double">
        <color auto="1"/>
      </top>
      <bottom style="medium">
        <color auto="1"/>
      </bottom>
      <diagonal/>
    </border>
    <border>
      <left style="medium">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double">
        <color auto="1"/>
      </top>
      <bottom/>
      <diagonal/>
    </border>
    <border>
      <left style="medium">
        <color auto="1"/>
      </left>
      <right/>
      <top style="medium">
        <color auto="1"/>
      </top>
      <bottom/>
      <diagonal/>
    </border>
    <border>
      <left/>
      <right/>
      <top style="thin">
        <color auto="1"/>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style="thin">
        <color auto="1"/>
      </top>
      <bottom/>
      <diagonal/>
    </border>
    <border>
      <left/>
      <right style="medium">
        <color auto="1"/>
      </right>
      <top style="medium">
        <color auto="1"/>
      </top>
      <bottom/>
      <diagonal/>
    </border>
    <border>
      <left/>
      <right/>
      <top style="medium">
        <color auto="1"/>
      </top>
      <bottom style="hair">
        <color auto="1"/>
      </bottom>
      <diagonal/>
    </border>
    <border>
      <left/>
      <right style="thin">
        <color auto="1"/>
      </right>
      <top/>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thin">
        <color auto="1"/>
      </right>
      <top/>
      <bottom style="thin">
        <color auto="1"/>
      </bottom>
      <diagonal/>
    </border>
    <border>
      <left/>
      <right/>
      <top/>
      <bottom style="hair">
        <color auto="1"/>
      </bottom>
      <diagonal/>
    </border>
    <border>
      <left/>
      <right/>
      <top style="hair">
        <color auto="1"/>
      </top>
      <bottom/>
      <diagonal/>
    </border>
    <border>
      <left/>
      <right style="medium">
        <color auto="1"/>
      </right>
      <top style="hair">
        <color auto="1"/>
      </top>
      <bottom/>
      <diagonal/>
    </border>
    <border>
      <left style="medium">
        <color auto="1"/>
      </left>
      <right/>
      <top style="hair">
        <color auto="1"/>
      </top>
      <bottom/>
      <diagonal/>
    </border>
    <border>
      <left style="thin">
        <color auto="1"/>
      </left>
      <right style="hair">
        <color auto="1"/>
      </right>
      <top style="medium">
        <color auto="1"/>
      </top>
      <bottom/>
      <diagonal/>
    </border>
    <border>
      <left style="hair">
        <color auto="1"/>
      </left>
      <right style="medium">
        <color auto="1"/>
      </right>
      <top style="medium">
        <color auto="1"/>
      </top>
      <bottom/>
      <diagonal/>
    </border>
    <border>
      <left style="thin">
        <color auto="1"/>
      </left>
      <right style="hair">
        <color auto="1"/>
      </right>
      <top/>
      <bottom/>
      <diagonal/>
    </border>
    <border>
      <left style="hair">
        <color auto="1"/>
      </left>
      <right style="medium">
        <color auto="1"/>
      </right>
      <top/>
      <bottom/>
      <diagonal/>
    </border>
    <border>
      <left style="thin">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thin">
        <color rgb="FF7F7F7F"/>
      </left>
      <right/>
      <top style="thin">
        <color rgb="FF7F7F7F"/>
      </top>
      <bottom style="thin">
        <color rgb="FF7F7F7F"/>
      </bottom>
      <diagonal/>
    </border>
    <border>
      <left style="thin">
        <color rgb="FF7F7F7F"/>
      </left>
      <right/>
      <top/>
      <bottom style="thin">
        <color rgb="FF7F7F7F"/>
      </bottom>
      <diagonal/>
    </border>
    <border>
      <left style="medium">
        <color auto="1"/>
      </left>
      <right style="medium">
        <color auto="1"/>
      </right>
      <top style="medium">
        <color auto="1"/>
      </top>
      <bottom style="medium">
        <color auto="1"/>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auto="1"/>
      </bottom>
      <diagonal/>
    </border>
    <border>
      <left/>
      <right style="medium">
        <color auto="1"/>
      </right>
      <top style="double">
        <color auto="1"/>
      </top>
      <bottom style="thin">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s>
  <cellStyleXfs count="449">
    <xf numFmtId="0" fontId="0" fillId="0" borderId="0"/>
    <xf numFmtId="0" fontId="5" fillId="2" borderId="4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9" fontId="2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xf numFmtId="0" fontId="19"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4" fillId="13" borderId="0" applyNumberFormat="0" applyBorder="0" applyAlignment="0" applyProtection="0"/>
    <xf numFmtId="0" fontId="18" fillId="11" borderId="41" applyNumberFormat="0" applyAlignment="0" applyProtection="0"/>
    <xf numFmtId="0" fontId="25" fillId="11" borderId="41" applyNumberFormat="0" applyAlignment="0" applyProtection="0"/>
    <xf numFmtId="0" fontId="26" fillId="11" borderId="41" applyNumberFormat="0" applyAlignment="0" applyProtection="0"/>
    <xf numFmtId="0" fontId="27" fillId="0" borderId="0" applyNumberFormat="0" applyFill="0" applyBorder="0" applyAlignment="0" applyProtection="0"/>
    <xf numFmtId="0" fontId="28" fillId="2" borderId="41" applyNumberFormat="0" applyAlignment="0" applyProtection="0"/>
    <xf numFmtId="0" fontId="17" fillId="10" borderId="0" applyNumberFormat="0" applyBorder="0" applyAlignment="0" applyProtection="0"/>
    <xf numFmtId="0" fontId="29" fillId="10" borderId="0" applyNumberFormat="0" applyBorder="0" applyAlignment="0" applyProtection="0"/>
    <xf numFmtId="0" fontId="2" fillId="0" borderId="0"/>
    <xf numFmtId="0" fontId="30" fillId="0" borderId="0"/>
    <xf numFmtId="0" fontId="3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820">
    <xf numFmtId="0" fontId="0" fillId="0" borderId="0" xfId="0"/>
    <xf numFmtId="0" fontId="0" fillId="0" borderId="0" xfId="0" applyAlignment="1">
      <alignment vertical="top"/>
    </xf>
    <xf numFmtId="0" fontId="0" fillId="0" borderId="0" xfId="0" applyFill="1" applyBorder="1" applyAlignment="1">
      <alignment vertical="top"/>
    </xf>
    <xf numFmtId="0" fontId="0" fillId="3" borderId="3" xfId="0" applyFill="1" applyBorder="1" applyAlignment="1">
      <alignment vertical="top"/>
    </xf>
    <xf numFmtId="0" fontId="0" fillId="0" borderId="0" xfId="0" applyBorder="1"/>
    <xf numFmtId="0" fontId="0" fillId="0" borderId="0" xfId="0" applyFont="1" applyBorder="1" applyAlignment="1">
      <alignment vertical="top"/>
    </xf>
    <xf numFmtId="0" fontId="0" fillId="3" borderId="2" xfId="0" applyFill="1" applyBorder="1" applyAlignment="1">
      <alignment vertical="top"/>
    </xf>
    <xf numFmtId="0" fontId="0" fillId="4" borderId="19" xfId="0" applyNumberFormat="1" applyFill="1" applyBorder="1" applyAlignment="1">
      <alignment vertical="top"/>
    </xf>
    <xf numFmtId="0" fontId="0" fillId="3" borderId="20" xfId="0" applyFill="1" applyBorder="1" applyAlignment="1">
      <alignment vertical="top"/>
    </xf>
    <xf numFmtId="164" fontId="0" fillId="3" borderId="20" xfId="0" applyNumberFormat="1" applyFill="1" applyBorder="1" applyAlignment="1">
      <alignment vertical="top" wrapText="1"/>
    </xf>
    <xf numFmtId="2" fontId="0" fillId="3" borderId="14" xfId="0" applyNumberFormat="1" applyFill="1" applyBorder="1" applyAlignment="1" applyProtection="1">
      <alignment vertical="top" wrapText="1"/>
      <protection locked="0"/>
    </xf>
    <xf numFmtId="0" fontId="0" fillId="0" borderId="0" xfId="0" applyFill="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24" xfId="0" applyBorder="1" applyAlignment="1">
      <alignment horizontal="left" vertical="top"/>
    </xf>
    <xf numFmtId="0" fontId="5" fillId="5" borderId="41" xfId="1" applyFill="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10" fillId="0" borderId="0" xfId="0" applyFont="1" applyAlignment="1">
      <alignment horizontal="left" vertical="top"/>
    </xf>
    <xf numFmtId="0" fontId="5" fillId="5" borderId="42" xfId="1" applyFill="1" applyBorder="1" applyAlignment="1">
      <alignment horizontal="left" vertical="top"/>
    </xf>
    <xf numFmtId="0" fontId="5" fillId="6" borderId="42" xfId="0" applyFont="1" applyFill="1" applyBorder="1" applyAlignment="1">
      <alignment horizontal="left" vertical="top"/>
    </xf>
    <xf numFmtId="0" fontId="0" fillId="0" borderId="24" xfId="0" applyBorder="1" applyAlignment="1">
      <alignment horizontal="left" vertical="top"/>
    </xf>
    <xf numFmtId="0" fontId="0" fillId="0" borderId="24" xfId="0" applyFont="1" applyBorder="1" applyAlignment="1">
      <alignment horizontal="left" vertical="top"/>
    </xf>
    <xf numFmtId="0" fontId="0" fillId="0" borderId="24" xfId="0" applyBorder="1" applyAlignment="1">
      <alignment horizontal="left" vertical="top"/>
    </xf>
    <xf numFmtId="165" fontId="0" fillId="3" borderId="23" xfId="0" applyNumberFormat="1" applyFill="1" applyBorder="1" applyAlignment="1" applyProtection="1">
      <alignment vertical="top" wrapText="1"/>
    </xf>
    <xf numFmtId="0" fontId="0" fillId="3" borderId="2" xfId="0" applyFill="1" applyBorder="1" applyAlignment="1">
      <alignment vertical="top"/>
    </xf>
    <xf numFmtId="0" fontId="7" fillId="3" borderId="27" xfId="0" applyFont="1" applyFill="1" applyBorder="1" applyAlignment="1">
      <alignment horizontal="left" vertical="top"/>
    </xf>
    <xf numFmtId="0" fontId="7" fillId="3" borderId="30" xfId="0" applyFont="1" applyFill="1" applyBorder="1" applyAlignment="1">
      <alignment horizontal="left" vertical="top"/>
    </xf>
    <xf numFmtId="0" fontId="7" fillId="3" borderId="14" xfId="0" applyFont="1" applyFill="1" applyBorder="1" applyAlignment="1">
      <alignment horizontal="left" vertical="top" wrapText="1"/>
    </xf>
    <xf numFmtId="0" fontId="7" fillId="3" borderId="31" xfId="0" applyFont="1" applyFill="1" applyBorder="1" applyAlignment="1">
      <alignment horizontal="left" vertical="top" wrapText="1"/>
    </xf>
    <xf numFmtId="0" fontId="7" fillId="3" borderId="26" xfId="0" applyFont="1" applyFill="1" applyBorder="1" applyAlignment="1">
      <alignment horizontal="left" vertical="top" wrapText="1"/>
    </xf>
    <xf numFmtId="0" fontId="7" fillId="3" borderId="22" xfId="0" applyFont="1" applyFill="1" applyBorder="1" applyAlignment="1">
      <alignment horizontal="left" vertical="top" wrapText="1"/>
    </xf>
    <xf numFmtId="0" fontId="6" fillId="0" borderId="0" xfId="0" applyFont="1" applyAlignment="1">
      <alignment horizontal="left" vertical="top"/>
    </xf>
    <xf numFmtId="0" fontId="0" fillId="0" borderId="0" xfId="0" applyFont="1"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165" fontId="0" fillId="3" borderId="23" xfId="0" applyNumberFormat="1" applyFill="1" applyBorder="1" applyAlignment="1" applyProtection="1">
      <alignment vertical="top" wrapText="1"/>
      <protection locked="0"/>
    </xf>
    <xf numFmtId="0" fontId="7" fillId="3" borderId="28" xfId="0" applyFont="1" applyFill="1" applyBorder="1" applyAlignment="1">
      <alignment horizontal="left" vertical="top"/>
    </xf>
    <xf numFmtId="0" fontId="7" fillId="7" borderId="33" xfId="0" applyFont="1" applyFill="1" applyBorder="1" applyAlignment="1">
      <alignment horizontal="left" vertical="top" wrapText="1"/>
    </xf>
    <xf numFmtId="0" fontId="0" fillId="3" borderId="24" xfId="0" applyFill="1" applyBorder="1" applyAlignment="1" applyProtection="1">
      <alignment vertical="top"/>
      <protection locked="0"/>
    </xf>
    <xf numFmtId="2" fontId="0" fillId="3" borderId="22" xfId="0" applyNumberFormat="1" applyFill="1" applyBorder="1" applyAlignment="1" applyProtection="1">
      <alignment vertical="top" wrapText="1"/>
      <protection locked="0"/>
    </xf>
    <xf numFmtId="0" fontId="0" fillId="0" borderId="0" xfId="0" applyFill="1" applyBorder="1"/>
    <xf numFmtId="165" fontId="0" fillId="0" borderId="0" xfId="0" applyNumberFormat="1" applyFill="1" applyBorder="1" applyAlignment="1" applyProtection="1">
      <alignment vertical="top" wrapText="1"/>
      <protection locked="0"/>
    </xf>
    <xf numFmtId="0" fontId="0" fillId="0" borderId="0" xfId="0" applyAlignment="1">
      <alignment wrapText="1"/>
    </xf>
    <xf numFmtId="0" fontId="0" fillId="3" borderId="2" xfId="0" applyFill="1" applyBorder="1" applyAlignment="1">
      <alignment horizontal="left" vertical="top" wrapText="1"/>
    </xf>
    <xf numFmtId="0" fontId="0" fillId="0" borderId="24" xfId="0" applyBorder="1" applyAlignment="1">
      <alignment horizontal="left" vertical="top"/>
    </xf>
    <xf numFmtId="0" fontId="7" fillId="0" borderId="0" xfId="0" applyFont="1" applyBorder="1" applyAlignment="1">
      <alignment horizontal="right" vertical="top" wrapText="1"/>
    </xf>
    <xf numFmtId="0" fontId="7" fillId="0" borderId="0" xfId="0" applyFont="1" applyFill="1" applyBorder="1" applyAlignment="1">
      <alignment horizontal="left" vertical="top" wrapText="1"/>
    </xf>
    <xf numFmtId="0" fontId="7" fillId="0" borderId="0" xfId="0" applyFont="1" applyBorder="1" applyAlignment="1">
      <alignment horizontal="left" vertical="top" wrapText="1"/>
    </xf>
    <xf numFmtId="165" fontId="0" fillId="8" borderId="24" xfId="0" applyNumberFormat="1" applyFill="1" applyBorder="1" applyAlignment="1">
      <alignment horizontal="left" vertical="top"/>
    </xf>
    <xf numFmtId="165" fontId="0" fillId="0" borderId="24" xfId="0" applyNumberFormat="1" applyFill="1" applyBorder="1" applyAlignment="1">
      <alignment horizontal="left" vertical="top"/>
    </xf>
    <xf numFmtId="0" fontId="7" fillId="3" borderId="52" xfId="0" applyFont="1" applyFill="1" applyBorder="1" applyAlignment="1">
      <alignment horizontal="left" vertical="top" wrapText="1"/>
    </xf>
    <xf numFmtId="0" fontId="7" fillId="3" borderId="22" xfId="0" applyFont="1" applyFill="1" applyBorder="1" applyAlignment="1">
      <alignment horizontal="left" vertical="top"/>
    </xf>
    <xf numFmtId="0" fontId="7" fillId="3" borderId="14" xfId="0" applyFont="1" applyFill="1" applyBorder="1" applyAlignment="1">
      <alignment horizontal="left" vertical="top"/>
    </xf>
    <xf numFmtId="0" fontId="0" fillId="3" borderId="13" xfId="0" applyFill="1" applyBorder="1" applyAlignment="1" applyProtection="1">
      <alignment horizontal="left" vertical="top"/>
      <protection locked="0"/>
    </xf>
    <xf numFmtId="0" fontId="0" fillId="3" borderId="53" xfId="0" applyFill="1" applyBorder="1" applyAlignment="1" applyProtection="1">
      <alignment horizontal="left" vertical="top"/>
      <protection locked="0"/>
    </xf>
    <xf numFmtId="0" fontId="0" fillId="3" borderId="54"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49" fontId="0" fillId="0" borderId="0" xfId="0" applyNumberFormat="1" applyAlignment="1">
      <alignment horizontal="left"/>
    </xf>
    <xf numFmtId="0" fontId="7" fillId="0" borderId="14" xfId="0" applyFont="1" applyFill="1" applyBorder="1" applyAlignment="1">
      <alignment horizontal="left" vertical="top" wrapText="1"/>
    </xf>
    <xf numFmtId="0" fontId="7" fillId="3" borderId="52" xfId="0" applyFont="1" applyFill="1" applyBorder="1" applyAlignment="1">
      <alignment horizontal="left" vertical="top"/>
    </xf>
    <xf numFmtId="0" fontId="7" fillId="3" borderId="23" xfId="0" applyFont="1" applyFill="1" applyBorder="1" applyAlignment="1">
      <alignment horizontal="left" vertical="top"/>
    </xf>
    <xf numFmtId="49" fontId="0" fillId="0" borderId="0" xfId="0" applyNumberFormat="1"/>
    <xf numFmtId="49" fontId="0" fillId="3" borderId="20" xfId="0" applyNumberFormat="1" applyFill="1" applyBorder="1" applyAlignment="1">
      <alignment vertical="top"/>
    </xf>
    <xf numFmtId="49" fontId="0" fillId="0" borderId="0" xfId="0" applyNumberFormat="1" applyFont="1" applyBorder="1" applyAlignment="1">
      <alignment horizontal="left" vertical="top"/>
    </xf>
    <xf numFmtId="49" fontId="0" fillId="0" borderId="0" xfId="0" applyNumberFormat="1" applyFont="1" applyFill="1" applyBorder="1" applyAlignment="1">
      <alignment horizontal="left" vertical="top"/>
    </xf>
    <xf numFmtId="49" fontId="0" fillId="0" borderId="0" xfId="0" applyNumberFormat="1" applyBorder="1" applyAlignment="1">
      <alignment horizontal="left"/>
    </xf>
    <xf numFmtId="0" fontId="0" fillId="0" borderId="0" xfId="0" applyNumberFormat="1" applyAlignment="1">
      <alignment horizontal="left"/>
    </xf>
    <xf numFmtId="0" fontId="0" fillId="3" borderId="2" xfId="0" applyNumberFormat="1" applyFill="1" applyBorder="1" applyAlignment="1">
      <alignment horizontal="left" vertical="top"/>
    </xf>
    <xf numFmtId="0" fontId="0" fillId="3" borderId="23" xfId="0" applyNumberFormat="1" applyFill="1" applyBorder="1" applyAlignment="1" applyProtection="1">
      <alignment horizontal="left" vertical="top" wrapText="1"/>
    </xf>
    <xf numFmtId="0" fontId="0" fillId="3" borderId="20" xfId="0" applyNumberFormat="1" applyFill="1" applyBorder="1" applyAlignment="1">
      <alignment horizontal="left" vertical="top"/>
    </xf>
    <xf numFmtId="0" fontId="0" fillId="0" borderId="0" xfId="0" applyFont="1" applyFill="1" applyBorder="1" applyAlignment="1">
      <alignment vertical="top"/>
    </xf>
    <xf numFmtId="0" fontId="16" fillId="0" borderId="0" xfId="0" applyFont="1" applyAlignment="1">
      <alignment horizontal="left" vertical="top"/>
    </xf>
    <xf numFmtId="0" fontId="9" fillId="0" borderId="0" xfId="0" applyFont="1" applyAlignment="1">
      <alignment horizontal="left" vertical="top"/>
    </xf>
    <xf numFmtId="0" fontId="0" fillId="3" borderId="2" xfId="0" applyFill="1" applyBorder="1" applyAlignment="1">
      <alignment horizontal="left" vertical="top"/>
    </xf>
    <xf numFmtId="0" fontId="0" fillId="0" borderId="0" xfId="0" applyFont="1" applyFill="1" applyAlignment="1">
      <alignment horizontal="left" vertical="top"/>
    </xf>
    <xf numFmtId="0" fontId="0" fillId="3" borderId="2" xfId="0" applyFill="1" applyBorder="1" applyAlignment="1">
      <alignment vertical="top"/>
    </xf>
    <xf numFmtId="0" fontId="7" fillId="3" borderId="23" xfId="0" applyFont="1" applyFill="1" applyBorder="1" applyAlignment="1">
      <alignment horizontal="left" vertical="top" wrapText="1"/>
    </xf>
    <xf numFmtId="0" fontId="6" fillId="0" borderId="0" xfId="208" applyFont="1" applyAlignment="1">
      <alignment horizontal="left" vertical="top"/>
    </xf>
    <xf numFmtId="0" fontId="2" fillId="0" borderId="0" xfId="212" applyFont="1" applyAlignment="1" applyProtection="1">
      <alignment vertical="center"/>
    </xf>
    <xf numFmtId="0" fontId="2" fillId="0" borderId="0" xfId="212" applyFont="1" applyAlignment="1" applyProtection="1">
      <alignment horizontal="left" vertical="center"/>
    </xf>
    <xf numFmtId="0" fontId="2" fillId="0" borderId="0" xfId="212" applyFont="1" applyAlignment="1" applyProtection="1">
      <alignment horizontal="right" vertical="center"/>
    </xf>
    <xf numFmtId="0" fontId="21" fillId="0" borderId="0" xfId="208" applyFont="1" applyFill="1" applyAlignment="1">
      <alignment horizontal="left" vertical="top"/>
    </xf>
    <xf numFmtId="0" fontId="11" fillId="0" borderId="0" xfId="208" applyFont="1" applyAlignment="1">
      <alignment horizontal="left" vertical="top"/>
    </xf>
    <xf numFmtId="0" fontId="2" fillId="0" borderId="0" xfId="208" applyFont="1" applyAlignment="1" applyProtection="1">
      <alignment vertical="center"/>
    </xf>
    <xf numFmtId="0" fontId="6" fillId="0" borderId="51" xfId="212" applyFont="1" applyBorder="1" applyAlignment="1" applyProtection="1">
      <alignment horizontal="center" vertical="center"/>
    </xf>
    <xf numFmtId="0" fontId="6" fillId="0" borderId="63" xfId="212" applyFont="1" applyBorder="1" applyAlignment="1" applyProtection="1">
      <alignment horizontal="center" vertical="center"/>
    </xf>
    <xf numFmtId="0" fontId="6" fillId="0" borderId="64" xfId="212" applyFont="1" applyBorder="1" applyAlignment="1" applyProtection="1">
      <alignment horizontal="center" vertical="center"/>
    </xf>
    <xf numFmtId="0" fontId="20" fillId="9" borderId="51" xfId="208" applyFont="1" applyFill="1" applyBorder="1" applyAlignment="1" applyProtection="1">
      <alignment horizontal="left" vertical="center" indent="2"/>
    </xf>
    <xf numFmtId="0" fontId="2" fillId="0" borderId="0" xfId="212" applyFont="1" applyAlignment="1" applyProtection="1">
      <alignment horizontal="center" vertical="center"/>
    </xf>
    <xf numFmtId="0" fontId="22" fillId="0" borderId="67" xfId="212" applyFont="1" applyBorder="1" applyAlignment="1" applyProtection="1">
      <alignment vertical="center"/>
    </xf>
    <xf numFmtId="0" fontId="6" fillId="0" borderId="67" xfId="212" applyFont="1" applyBorder="1" applyAlignment="1" applyProtection="1">
      <alignment horizontal="right" vertical="center"/>
    </xf>
    <xf numFmtId="0" fontId="2" fillId="0" borderId="66" xfId="212" applyFont="1" applyBorder="1" applyAlignment="1" applyProtection="1">
      <alignment vertical="center"/>
    </xf>
    <xf numFmtId="0" fontId="20" fillId="9" borderId="8" xfId="208" applyFont="1" applyFill="1" applyBorder="1" applyAlignment="1" applyProtection="1">
      <alignment horizontal="left" vertical="center" indent="2"/>
    </xf>
    <xf numFmtId="0" fontId="21" fillId="0" borderId="0" xfId="208" applyProtection="1"/>
    <xf numFmtId="0" fontId="20" fillId="9" borderId="8" xfId="212" applyFont="1" applyFill="1" applyBorder="1" applyAlignment="1" applyProtection="1">
      <alignment horizontal="left" vertical="center" indent="2"/>
    </xf>
    <xf numFmtId="170" fontId="22" fillId="0" borderId="67" xfId="212" applyNumberFormat="1" applyFont="1" applyBorder="1" applyAlignment="1" applyProtection="1">
      <alignment vertical="center"/>
    </xf>
    <xf numFmtId="0" fontId="22" fillId="0" borderId="72" xfId="212" applyFont="1" applyBorder="1" applyAlignment="1" applyProtection="1">
      <alignment vertical="center"/>
    </xf>
    <xf numFmtId="170" fontId="22" fillId="0" borderId="72" xfId="212" applyNumberFormat="1" applyFont="1" applyBorder="1" applyAlignment="1" applyProtection="1">
      <alignment vertical="center"/>
    </xf>
    <xf numFmtId="0" fontId="6" fillId="0" borderId="72" xfId="212" applyFont="1" applyBorder="1" applyAlignment="1" applyProtection="1">
      <alignment horizontal="right" vertical="center"/>
    </xf>
    <xf numFmtId="0" fontId="2" fillId="0" borderId="4" xfId="212" applyFont="1" applyBorder="1" applyAlignment="1" applyProtection="1">
      <alignment vertical="center"/>
    </xf>
    <xf numFmtId="0" fontId="2" fillId="0" borderId="67" xfId="212" applyFont="1" applyBorder="1" applyAlignment="1" applyProtection="1">
      <alignment vertical="center"/>
    </xf>
    <xf numFmtId="0" fontId="2" fillId="0" borderId="67" xfId="208" applyFont="1" applyBorder="1" applyAlignment="1" applyProtection="1">
      <alignment horizontal="right" vertical="center"/>
    </xf>
    <xf numFmtId="0" fontId="20" fillId="9" borderId="11" xfId="212" applyFont="1" applyFill="1" applyBorder="1" applyAlignment="1" applyProtection="1">
      <alignment horizontal="left" vertical="center" indent="2"/>
    </xf>
    <xf numFmtId="0" fontId="2" fillId="0" borderId="72" xfId="212" applyFont="1" applyBorder="1" applyAlignment="1" applyProtection="1">
      <alignment vertical="center"/>
    </xf>
    <xf numFmtId="0" fontId="2" fillId="0" borderId="72" xfId="208" applyFont="1" applyBorder="1" applyAlignment="1" applyProtection="1">
      <alignment horizontal="right" vertical="center"/>
    </xf>
    <xf numFmtId="0" fontId="2" fillId="9" borderId="8" xfId="212" applyFont="1" applyFill="1" applyBorder="1" applyAlignment="1" applyProtection="1">
      <alignment vertical="center"/>
    </xf>
    <xf numFmtId="0" fontId="2" fillId="9" borderId="45" xfId="212" applyFont="1" applyFill="1" applyBorder="1" applyAlignment="1" applyProtection="1">
      <alignment vertical="center"/>
    </xf>
    <xf numFmtId="0" fontId="2" fillId="9" borderId="46" xfId="212" applyFont="1" applyFill="1" applyBorder="1" applyAlignment="1" applyProtection="1">
      <alignment vertical="center"/>
    </xf>
    <xf numFmtId="0" fontId="2" fillId="0" borderId="67" xfId="212" applyFont="1" applyBorder="1" applyAlignment="1" applyProtection="1">
      <alignment horizontal="right" vertical="center"/>
    </xf>
    <xf numFmtId="0" fontId="23" fillId="9" borderId="4" xfId="213" applyFont="1" applyFill="1" applyBorder="1" applyAlignment="1" applyProtection="1">
      <alignment horizontal="left" vertical="center"/>
    </xf>
    <xf numFmtId="0" fontId="2" fillId="0" borderId="72" xfId="212" applyFont="1" applyBorder="1" applyAlignment="1" applyProtection="1">
      <alignment horizontal="right" vertical="center"/>
    </xf>
    <xf numFmtId="0" fontId="2" fillId="9" borderId="11" xfId="212" applyFont="1" applyFill="1" applyBorder="1" applyAlignment="1" applyProtection="1">
      <alignment vertical="center"/>
    </xf>
    <xf numFmtId="0" fontId="23" fillId="9" borderId="7" xfId="213" applyFont="1" applyFill="1" applyBorder="1" applyAlignment="1" applyProtection="1">
      <alignment horizontal="left" vertical="center"/>
    </xf>
    <xf numFmtId="0" fontId="11" fillId="0" borderId="72" xfId="212" applyFont="1" applyFill="1" applyBorder="1" applyAlignment="1" applyProtection="1">
      <alignment vertical="center"/>
    </xf>
    <xf numFmtId="0" fontId="2" fillId="9" borderId="49" xfId="212" applyFont="1" applyFill="1" applyBorder="1" applyAlignment="1" applyProtection="1">
      <alignment horizontal="left" vertical="center"/>
    </xf>
    <xf numFmtId="0" fontId="2" fillId="9" borderId="46" xfId="212" applyFont="1" applyFill="1" applyBorder="1" applyAlignment="1" applyProtection="1">
      <alignment horizontal="left" vertical="center"/>
    </xf>
    <xf numFmtId="0" fontId="11" fillId="0" borderId="67" xfId="212" applyFont="1" applyBorder="1" applyAlignment="1" applyProtection="1">
      <alignment vertical="center"/>
    </xf>
    <xf numFmtId="0" fontId="2" fillId="9" borderId="40" xfId="212" applyFont="1" applyFill="1" applyBorder="1" applyAlignment="1" applyProtection="1">
      <alignment horizontal="left" vertical="center"/>
    </xf>
    <xf numFmtId="0" fontId="2" fillId="9" borderId="17" xfId="212" applyFont="1" applyFill="1" applyBorder="1" applyAlignment="1" applyProtection="1">
      <alignment horizontal="left" vertical="center"/>
    </xf>
    <xf numFmtId="0" fontId="2" fillId="9" borderId="75" xfId="212" applyFont="1" applyFill="1" applyBorder="1" applyAlignment="1" applyProtection="1">
      <alignment horizontal="left" vertical="center"/>
    </xf>
    <xf numFmtId="0" fontId="11" fillId="0" borderId="72" xfId="212" applyFont="1" applyBorder="1" applyAlignment="1" applyProtection="1">
      <alignment vertical="center"/>
    </xf>
    <xf numFmtId="0" fontId="2" fillId="9" borderId="8" xfId="212" applyFont="1" applyFill="1" applyBorder="1" applyAlignment="1" applyProtection="1">
      <alignment horizontal="left" vertical="center"/>
    </xf>
    <xf numFmtId="0" fontId="2" fillId="9" borderId="4" xfId="212" applyFont="1" applyFill="1" applyBorder="1" applyAlignment="1" applyProtection="1">
      <alignment horizontal="left" vertical="center"/>
    </xf>
    <xf numFmtId="0" fontId="2" fillId="9" borderId="11" xfId="212" applyFont="1" applyFill="1" applyBorder="1" applyAlignment="1" applyProtection="1">
      <alignment horizontal="left" vertical="center"/>
    </xf>
    <xf numFmtId="0" fontId="2" fillId="9" borderId="7" xfId="212" applyFont="1" applyFill="1" applyBorder="1" applyAlignment="1" applyProtection="1">
      <alignment horizontal="left" vertical="center"/>
    </xf>
    <xf numFmtId="0" fontId="2" fillId="0" borderId="8" xfId="212" applyFont="1" applyBorder="1" applyAlignment="1" applyProtection="1">
      <alignment vertical="center"/>
    </xf>
    <xf numFmtId="0" fontId="22" fillId="0" borderId="6" xfId="212" applyFont="1" applyBorder="1" applyAlignment="1" applyProtection="1">
      <alignment horizontal="center" vertical="center"/>
    </xf>
    <xf numFmtId="0" fontId="22" fillId="0" borderId="7" xfId="212" applyFont="1" applyBorder="1" applyAlignment="1" applyProtection="1">
      <alignment horizontal="center" vertical="center"/>
    </xf>
    <xf numFmtId="0" fontId="6" fillId="9" borderId="51" xfId="212" applyFont="1" applyFill="1" applyBorder="1" applyAlignment="1" applyProtection="1">
      <alignment vertical="center"/>
    </xf>
    <xf numFmtId="169" fontId="6" fillId="9" borderId="76" xfId="214" applyNumberFormat="1" applyFont="1" applyFill="1" applyBorder="1" applyAlignment="1" applyProtection="1">
      <alignment vertical="center"/>
    </xf>
    <xf numFmtId="0" fontId="6" fillId="9" borderId="8" xfId="212" applyFont="1" applyFill="1" applyBorder="1" applyAlignment="1" applyProtection="1">
      <alignment vertical="center"/>
    </xf>
    <xf numFmtId="169" fontId="6" fillId="9" borderId="78" xfId="214" applyNumberFormat="1" applyFont="1" applyFill="1" applyBorder="1" applyAlignment="1" applyProtection="1">
      <alignment vertical="center"/>
    </xf>
    <xf numFmtId="0" fontId="2" fillId="0" borderId="0" xfId="208" applyFont="1" applyBorder="1" applyAlignment="1" applyProtection="1">
      <alignment vertical="center"/>
    </xf>
    <xf numFmtId="0" fontId="2" fillId="0" borderId="4" xfId="208" applyFont="1" applyBorder="1" applyAlignment="1" applyProtection="1">
      <alignment vertical="center"/>
    </xf>
    <xf numFmtId="0" fontId="6" fillId="9" borderId="11" xfId="212" applyFont="1" applyFill="1" applyBorder="1" applyAlignment="1" applyProtection="1">
      <alignment vertical="center"/>
    </xf>
    <xf numFmtId="169" fontId="6" fillId="9" borderId="80" xfId="214" applyNumberFormat="1" applyFont="1" applyFill="1" applyBorder="1" applyAlignment="1" applyProtection="1">
      <alignment vertical="center"/>
    </xf>
    <xf numFmtId="9" fontId="6" fillId="9" borderId="76" xfId="215" applyFont="1" applyFill="1" applyBorder="1" applyAlignment="1" applyProtection="1">
      <alignment vertical="center"/>
    </xf>
    <xf numFmtId="9" fontId="6" fillId="9" borderId="77" xfId="215" applyFont="1" applyFill="1" applyBorder="1" applyAlignment="1" applyProtection="1">
      <alignment vertical="center"/>
    </xf>
    <xf numFmtId="9" fontId="6" fillId="9" borderId="78" xfId="215" applyFont="1" applyFill="1" applyBorder="1" applyAlignment="1" applyProtection="1">
      <alignment vertical="center"/>
    </xf>
    <xf numFmtId="9" fontId="6" fillId="9" borderId="79" xfId="215" applyFont="1" applyFill="1" applyBorder="1" applyAlignment="1" applyProtection="1">
      <alignment vertical="center"/>
    </xf>
    <xf numFmtId="9" fontId="6" fillId="9" borderId="80" xfId="215" applyFont="1" applyFill="1" applyBorder="1" applyAlignment="1" applyProtection="1">
      <alignment vertical="center"/>
    </xf>
    <xf numFmtId="9" fontId="6" fillId="9" borderId="81" xfId="215" applyFont="1" applyFill="1" applyBorder="1" applyAlignment="1" applyProtection="1">
      <alignment vertical="center"/>
    </xf>
    <xf numFmtId="172" fontId="6" fillId="9" borderId="76" xfId="214" applyNumberFormat="1" applyFont="1" applyFill="1" applyBorder="1" applyAlignment="1" applyProtection="1">
      <alignment vertical="center"/>
    </xf>
    <xf numFmtId="172" fontId="6" fillId="9" borderId="77" xfId="214" applyNumberFormat="1" applyFont="1" applyFill="1" applyBorder="1" applyAlignment="1" applyProtection="1">
      <alignment vertical="center"/>
    </xf>
    <xf numFmtId="0" fontId="2" fillId="9" borderId="70" xfId="212" applyFont="1" applyFill="1" applyBorder="1" applyAlignment="1" applyProtection="1">
      <alignment horizontal="right" vertical="center"/>
    </xf>
    <xf numFmtId="172" fontId="6" fillId="9" borderId="78" xfId="214" applyNumberFormat="1" applyFont="1" applyFill="1" applyBorder="1" applyAlignment="1" applyProtection="1">
      <alignment vertical="center"/>
    </xf>
    <xf numFmtId="172" fontId="6" fillId="9" borderId="79" xfId="214" applyNumberFormat="1" applyFont="1" applyFill="1" applyBorder="1" applyAlignment="1" applyProtection="1">
      <alignment vertical="center"/>
    </xf>
    <xf numFmtId="172" fontId="6" fillId="9" borderId="80" xfId="214" applyNumberFormat="1" applyFont="1" applyFill="1" applyBorder="1" applyAlignment="1" applyProtection="1">
      <alignment vertical="center"/>
    </xf>
    <xf numFmtId="172" fontId="6" fillId="9" borderId="81" xfId="214" applyNumberFormat="1" applyFont="1" applyFill="1" applyBorder="1" applyAlignment="1" applyProtection="1">
      <alignment vertical="center"/>
    </xf>
    <xf numFmtId="0" fontId="2" fillId="0" borderId="56" xfId="212" applyFont="1" applyBorder="1" applyAlignment="1" applyProtection="1">
      <alignment vertical="center"/>
    </xf>
    <xf numFmtId="0" fontId="2" fillId="0" borderId="56" xfId="212" applyFont="1" applyBorder="1" applyAlignment="1" applyProtection="1">
      <alignment horizontal="left" vertical="center"/>
    </xf>
    <xf numFmtId="0" fontId="2" fillId="0" borderId="56" xfId="208" applyFont="1" applyBorder="1" applyAlignment="1" applyProtection="1">
      <alignment vertical="center"/>
    </xf>
    <xf numFmtId="0" fontId="2" fillId="0" borderId="0" xfId="212" applyFont="1" applyBorder="1" applyAlignment="1" applyProtection="1">
      <alignment vertical="center"/>
    </xf>
    <xf numFmtId="0" fontId="2" fillId="0" borderId="0" xfId="208" applyFont="1" applyAlignment="1" applyProtection="1">
      <alignment horizontal="right" vertical="center"/>
    </xf>
    <xf numFmtId="0" fontId="0" fillId="0" borderId="34"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20" fillId="7" borderId="4" xfId="212" applyFont="1" applyFill="1" applyBorder="1" applyAlignment="1" applyProtection="1">
      <alignment horizontal="right" vertical="center"/>
      <protection locked="0"/>
    </xf>
    <xf numFmtId="0" fontId="20" fillId="7" borderId="7" xfId="212" applyFont="1" applyFill="1" applyBorder="1" applyAlignment="1" applyProtection="1">
      <alignment horizontal="right" vertical="center"/>
      <protection locked="0"/>
    </xf>
    <xf numFmtId="2" fontId="2" fillId="7" borderId="69" xfId="212" applyNumberFormat="1" applyFont="1" applyFill="1" applyBorder="1" applyAlignment="1" applyProtection="1">
      <alignment vertical="center"/>
      <protection locked="0"/>
    </xf>
    <xf numFmtId="171" fontId="2" fillId="7" borderId="73" xfId="212" applyNumberFormat="1" applyFont="1" applyFill="1" applyBorder="1" applyAlignment="1" applyProtection="1">
      <alignment horizontal="right" vertical="center"/>
      <protection locked="0"/>
    </xf>
    <xf numFmtId="0" fontId="7" fillId="0" borderId="0" xfId="0" applyFont="1"/>
    <xf numFmtId="0" fontId="0" fillId="0" borderId="21" xfId="0" applyBorder="1"/>
    <xf numFmtId="49" fontId="0" fillId="4" borderId="0" xfId="0" applyNumberFormat="1" applyFill="1" applyAlignment="1">
      <alignment horizontal="left"/>
    </xf>
    <xf numFmtId="49" fontId="0" fillId="0" borderId="0" xfId="0" applyNumberFormat="1" applyFill="1" applyAlignment="1">
      <alignment horizontal="left"/>
    </xf>
    <xf numFmtId="49" fontId="0" fillId="4" borderId="0" xfId="0" applyNumberFormat="1" applyFont="1" applyFill="1" applyBorder="1" applyAlignment="1">
      <alignment horizontal="left" vertical="top"/>
    </xf>
    <xf numFmtId="49" fontId="0" fillId="0" borderId="2" xfId="0" applyNumberFormat="1" applyFill="1" applyBorder="1" applyAlignment="1">
      <alignment vertical="top"/>
    </xf>
    <xf numFmtId="0" fontId="7" fillId="3" borderId="36" xfId="0" applyFont="1" applyFill="1" applyBorder="1" applyAlignment="1">
      <alignment horizontal="left" vertical="top" wrapText="1"/>
    </xf>
    <xf numFmtId="0" fontId="7" fillId="0" borderId="14" xfId="0" applyFont="1" applyFill="1" applyBorder="1" applyAlignment="1">
      <alignment horizontal="left" vertical="top"/>
    </xf>
    <xf numFmtId="0" fontId="0" fillId="0" borderId="10" xfId="0" applyFont="1" applyBorder="1" applyAlignment="1">
      <alignment horizontal="left" vertical="top"/>
    </xf>
    <xf numFmtId="0" fontId="5" fillId="5" borderId="87" xfId="1" applyFill="1" applyBorder="1" applyAlignment="1">
      <alignment horizontal="left" vertical="top"/>
    </xf>
    <xf numFmtId="0" fontId="5" fillId="5" borderId="88" xfId="1" applyFill="1" applyBorder="1" applyAlignment="1">
      <alignment horizontal="left" vertical="top"/>
    </xf>
    <xf numFmtId="0" fontId="0" fillId="4" borderId="89" xfId="0" applyNumberFormat="1" applyFill="1" applyBorder="1" applyAlignment="1">
      <alignment vertical="top"/>
    </xf>
    <xf numFmtId="0" fontId="5" fillId="5" borderId="90" xfId="1" applyFill="1" applyBorder="1" applyAlignment="1">
      <alignment horizontal="left" vertical="top"/>
    </xf>
    <xf numFmtId="0" fontId="5" fillId="5" borderId="91" xfId="1" applyFill="1" applyBorder="1" applyAlignment="1">
      <alignment horizontal="left" vertical="top"/>
    </xf>
    <xf numFmtId="0" fontId="5" fillId="5" borderId="92" xfId="1" applyFill="1" applyBorder="1" applyAlignment="1">
      <alignment horizontal="left" vertical="top"/>
    </xf>
    <xf numFmtId="0" fontId="9" fillId="0" borderId="24" xfId="0" applyFont="1" applyBorder="1" applyAlignment="1">
      <alignment horizontal="left" vertical="top"/>
    </xf>
    <xf numFmtId="0" fontId="20" fillId="9" borderId="66" xfId="208" applyFont="1" applyFill="1" applyBorder="1" applyAlignment="1" applyProtection="1">
      <alignment horizontal="right" vertical="center"/>
    </xf>
    <xf numFmtId="0" fontId="7" fillId="0" borderId="52" xfId="0" applyFont="1" applyFill="1" applyBorder="1" applyAlignment="1">
      <alignment horizontal="left" vertical="top"/>
    </xf>
    <xf numFmtId="0" fontId="0" fillId="9" borderId="8" xfId="212" applyFont="1" applyFill="1" applyBorder="1" applyAlignment="1" applyProtection="1">
      <alignment vertical="center"/>
    </xf>
    <xf numFmtId="0" fontId="0" fillId="0" borderId="24" xfId="0" applyBorder="1" applyAlignment="1">
      <alignment horizontal="left" vertical="top"/>
    </xf>
    <xf numFmtId="0" fontId="0" fillId="0" borderId="0" xfId="0" applyBorder="1" applyAlignment="1">
      <alignment horizontal="left" vertical="top"/>
    </xf>
    <xf numFmtId="0" fontId="0" fillId="4" borderId="0" xfId="0" applyFill="1"/>
    <xf numFmtId="0" fontId="0" fillId="0" borderId="0" xfId="0" applyFill="1"/>
    <xf numFmtId="0" fontId="7" fillId="3" borderId="65" xfId="0" applyFont="1" applyFill="1" applyBorder="1" applyAlignment="1">
      <alignment horizontal="left" vertical="top" wrapText="1"/>
    </xf>
    <xf numFmtId="0" fontId="7" fillId="3" borderId="71" xfId="0" applyFont="1" applyFill="1" applyBorder="1" applyAlignment="1">
      <alignment horizontal="left" vertical="top" wrapText="1"/>
    </xf>
    <xf numFmtId="0" fontId="7" fillId="3" borderId="26" xfId="0" applyFont="1" applyFill="1" applyBorder="1" applyAlignment="1">
      <alignment horizontal="left" vertical="top"/>
    </xf>
    <xf numFmtId="0" fontId="0" fillId="3" borderId="24" xfId="0" applyFill="1" applyBorder="1" applyAlignment="1" applyProtection="1">
      <alignment horizontal="left" vertical="top"/>
      <protection locked="0"/>
    </xf>
    <xf numFmtId="0" fontId="0" fillId="3" borderId="32"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0" borderId="0" xfId="0" applyFill="1" applyBorder="1" applyAlignment="1">
      <alignment horizontal="left" vertical="top"/>
    </xf>
    <xf numFmtId="165" fontId="0" fillId="0" borderId="0" xfId="0" applyNumberFormat="1" applyFill="1" applyBorder="1" applyAlignment="1" applyProtection="1">
      <alignment horizontal="left" vertical="top" wrapText="1"/>
      <protection locked="0"/>
    </xf>
    <xf numFmtId="0" fontId="0" fillId="0" borderId="0" xfId="0" applyFill="1" applyBorder="1" applyAlignment="1">
      <alignment vertical="top"/>
    </xf>
    <xf numFmtId="0" fontId="0" fillId="3" borderId="25" xfId="0"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0" fillId="3" borderId="2" xfId="0" applyFill="1" applyBorder="1" applyAlignment="1">
      <alignment vertical="top"/>
    </xf>
    <xf numFmtId="0" fontId="0" fillId="3" borderId="1" xfId="0" applyFill="1" applyBorder="1" applyAlignment="1">
      <alignment vertical="top"/>
    </xf>
    <xf numFmtId="0" fontId="0" fillId="0" borderId="0" xfId="0" applyFill="1" applyAlignment="1">
      <alignment vertical="top"/>
    </xf>
    <xf numFmtId="0" fontId="0" fillId="0" borderId="0" xfId="0" applyFill="1" applyBorder="1" applyAlignment="1" applyProtection="1">
      <alignment vertical="top" wrapText="1"/>
      <protection locked="0"/>
    </xf>
    <xf numFmtId="0" fontId="0" fillId="3" borderId="13" xfId="0" applyFill="1" applyBorder="1" applyAlignment="1" applyProtection="1">
      <alignment vertical="top"/>
    </xf>
    <xf numFmtId="0" fontId="0" fillId="3" borderId="22" xfId="0" applyFill="1" applyBorder="1" applyAlignment="1" applyProtection="1">
      <alignment vertical="top"/>
    </xf>
    <xf numFmtId="0" fontId="0" fillId="3" borderId="9" xfId="0" applyFill="1" applyBorder="1" applyAlignment="1" applyProtection="1">
      <alignment vertical="top"/>
    </xf>
    <xf numFmtId="0" fontId="0" fillId="3" borderId="23" xfId="0" applyFill="1" applyBorder="1" applyAlignment="1" applyProtection="1">
      <alignment vertical="top"/>
    </xf>
    <xf numFmtId="0" fontId="12" fillId="3" borderId="9" xfId="305" applyFill="1" applyBorder="1" applyAlignment="1" applyProtection="1">
      <alignment vertical="top"/>
    </xf>
    <xf numFmtId="0" fontId="12" fillId="3" borderId="23" xfId="305" applyFill="1" applyBorder="1" applyAlignment="1" applyProtection="1">
      <alignment vertical="top"/>
    </xf>
    <xf numFmtId="0" fontId="0" fillId="3" borderId="6" xfId="0" applyFill="1" applyBorder="1" applyAlignment="1" applyProtection="1">
      <alignment vertical="top"/>
    </xf>
    <xf numFmtId="0" fontId="0" fillId="3" borderId="14" xfId="0" applyFill="1" applyBorder="1" applyAlignment="1" applyProtection="1">
      <alignment vertical="top"/>
    </xf>
    <xf numFmtId="0" fontId="0" fillId="3" borderId="12" xfId="0" applyFill="1" applyBorder="1" applyAlignment="1" applyProtection="1">
      <alignment vertical="top"/>
    </xf>
    <xf numFmtId="0" fontId="0" fillId="3" borderId="52" xfId="0" applyFill="1" applyBorder="1" applyAlignment="1" applyProtection="1">
      <alignment vertical="top"/>
    </xf>
    <xf numFmtId="0" fontId="0" fillId="3" borderId="94" xfId="0" applyFill="1" applyBorder="1" applyAlignment="1">
      <alignment horizontal="left" vertical="top"/>
    </xf>
    <xf numFmtId="0" fontId="0" fillId="3" borderId="95" xfId="0" applyFill="1" applyBorder="1" applyAlignment="1">
      <alignment vertical="top"/>
    </xf>
    <xf numFmtId="0" fontId="0" fillId="3" borderId="96" xfId="0" applyFill="1" applyBorder="1" applyAlignment="1" applyProtection="1">
      <alignment horizontal="left" vertical="top"/>
      <protection locked="0"/>
    </xf>
    <xf numFmtId="0" fontId="0" fillId="3" borderId="93" xfId="0" applyFill="1" applyBorder="1" applyAlignment="1" applyProtection="1">
      <alignment vertical="top"/>
    </xf>
    <xf numFmtId="0" fontId="0" fillId="3" borderId="17" xfId="0" applyFill="1" applyBorder="1" applyAlignment="1" applyProtection="1">
      <alignment vertical="top"/>
    </xf>
    <xf numFmtId="0" fontId="12" fillId="3" borderId="17" xfId="305" applyFill="1" applyBorder="1" applyAlignment="1" applyProtection="1">
      <alignment vertical="top"/>
    </xf>
    <xf numFmtId="0" fontId="0" fillId="3" borderId="7" xfId="0" applyFill="1" applyBorder="1" applyAlignment="1" applyProtection="1">
      <alignment vertical="top"/>
    </xf>
    <xf numFmtId="0" fontId="0" fillId="3" borderId="5" xfId="0" applyFill="1" applyBorder="1" applyAlignment="1" applyProtection="1">
      <alignment vertical="top"/>
    </xf>
    <xf numFmtId="0" fontId="0" fillId="3" borderId="18" xfId="0" applyFill="1" applyBorder="1" applyAlignment="1" applyProtection="1">
      <alignment vertical="top"/>
    </xf>
    <xf numFmtId="0" fontId="0" fillId="3" borderId="2" xfId="0" applyFill="1" applyBorder="1" applyAlignment="1">
      <alignment vertical="top"/>
    </xf>
    <xf numFmtId="0" fontId="9"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7" fillId="3" borderId="28" xfId="0" applyFont="1" applyFill="1" applyBorder="1" applyAlignment="1">
      <alignment horizontal="left" vertical="top"/>
    </xf>
    <xf numFmtId="0" fontId="0" fillId="3" borderId="20" xfId="0" applyFill="1" applyBorder="1" applyAlignment="1">
      <alignment vertical="top" wrapText="1"/>
    </xf>
    <xf numFmtId="0" fontId="0" fillId="0" borderId="0" xfId="212" applyFont="1" applyAlignment="1" applyProtection="1">
      <alignment vertical="center"/>
    </xf>
    <xf numFmtId="1" fontId="0" fillId="3" borderId="14" xfId="0" applyNumberFormat="1" applyFill="1" applyBorder="1" applyAlignment="1" applyProtection="1">
      <alignment vertical="top" wrapText="1"/>
      <protection locked="0"/>
    </xf>
    <xf numFmtId="0" fontId="0" fillId="0" borderId="0" xfId="0" applyFill="1" applyAlignment="1">
      <alignment horizontal="left" vertical="top"/>
    </xf>
    <xf numFmtId="0" fontId="20" fillId="0" borderId="0" xfId="0" applyFont="1" applyProtection="1">
      <protection hidden="1"/>
    </xf>
    <xf numFmtId="2" fontId="20" fillId="0" borderId="0" xfId="0" applyNumberFormat="1" applyFont="1" applyProtection="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center"/>
      <protection hidden="1"/>
    </xf>
    <xf numFmtId="0" fontId="20" fillId="0" borderId="0" xfId="0" applyFont="1" applyAlignment="1" applyProtection="1">
      <alignment vertical="center"/>
      <protection hidden="1"/>
    </xf>
    <xf numFmtId="0" fontId="20" fillId="14" borderId="0" xfId="0" applyFont="1" applyFill="1" applyAlignment="1" applyProtection="1">
      <alignment horizontal="center" vertical="center"/>
      <protection hidden="1"/>
    </xf>
    <xf numFmtId="0" fontId="20" fillId="14" borderId="0" xfId="0" applyFont="1" applyFill="1" applyAlignment="1" applyProtection="1">
      <alignment vertical="center"/>
      <protection hidden="1"/>
    </xf>
    <xf numFmtId="0" fontId="20" fillId="14" borderId="0" xfId="0" applyFont="1" applyFill="1" applyProtection="1">
      <protection hidden="1"/>
    </xf>
    <xf numFmtId="2" fontId="20" fillId="14" borderId="25" xfId="0" applyNumberFormat="1" applyFont="1" applyFill="1" applyBorder="1" applyAlignment="1" applyProtection="1">
      <alignment horizontal="center" vertical="center"/>
      <protection hidden="1"/>
    </xf>
    <xf numFmtId="165" fontId="20" fillId="14" borderId="25" xfId="0" applyNumberFormat="1" applyFont="1" applyFill="1" applyBorder="1" applyAlignment="1" applyProtection="1">
      <alignment horizontal="center" vertical="center"/>
      <protection hidden="1"/>
    </xf>
    <xf numFmtId="165" fontId="20" fillId="14" borderId="25" xfId="0" applyNumberFormat="1" applyFont="1" applyFill="1" applyBorder="1" applyAlignment="1" applyProtection="1">
      <alignment horizontal="left" vertical="center"/>
      <protection hidden="1"/>
    </xf>
    <xf numFmtId="174" fontId="20" fillId="14" borderId="25" xfId="0" applyNumberFormat="1" applyFont="1" applyFill="1" applyBorder="1" applyAlignment="1" applyProtection="1">
      <alignment horizontal="center" vertical="center"/>
      <protection hidden="1"/>
    </xf>
    <xf numFmtId="165" fontId="20" fillId="14" borderId="24" xfId="0" applyNumberFormat="1" applyFont="1" applyFill="1" applyBorder="1" applyAlignment="1" applyProtection="1">
      <alignment horizontal="left" vertical="center"/>
      <protection hidden="1"/>
    </xf>
    <xf numFmtId="174" fontId="20" fillId="14" borderId="24" xfId="0" applyNumberFormat="1" applyFont="1" applyFill="1" applyBorder="1" applyAlignment="1" applyProtection="1">
      <alignment horizontal="center" vertical="center"/>
      <protection hidden="1"/>
    </xf>
    <xf numFmtId="165" fontId="20" fillId="14" borderId="0" xfId="0" applyNumberFormat="1" applyFont="1" applyFill="1" applyBorder="1" applyAlignment="1" applyProtection="1">
      <alignment horizontal="center" vertical="center"/>
      <protection hidden="1"/>
    </xf>
    <xf numFmtId="0" fontId="20" fillId="14" borderId="0" xfId="0" applyFont="1" applyFill="1" applyBorder="1" applyProtection="1">
      <protection hidden="1"/>
    </xf>
    <xf numFmtId="2" fontId="20" fillId="14" borderId="24" xfId="0" applyNumberFormat="1" applyFont="1" applyFill="1" applyBorder="1" applyAlignment="1" applyProtection="1">
      <alignment horizontal="center" vertical="center"/>
      <protection hidden="1"/>
    </xf>
    <xf numFmtId="165" fontId="20" fillId="14" borderId="24" xfId="0" applyNumberFormat="1" applyFont="1" applyFill="1" applyBorder="1" applyAlignment="1" applyProtection="1">
      <alignment horizontal="center" vertical="center"/>
      <protection hidden="1"/>
    </xf>
    <xf numFmtId="165" fontId="20" fillId="14" borderId="55" xfId="0" applyNumberFormat="1" applyFont="1" applyFill="1" applyBorder="1" applyAlignment="1" applyProtection="1">
      <alignment horizontal="left" vertical="center"/>
      <protection hidden="1"/>
    </xf>
    <xf numFmtId="165" fontId="20" fillId="14" borderId="55" xfId="0"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0" xfId="0" applyFont="1" applyFill="1" applyBorder="1" applyProtection="1">
      <protection hidden="1"/>
    </xf>
    <xf numFmtId="0" fontId="0" fillId="0" borderId="0" xfId="0" applyFont="1" applyProtection="1">
      <protection hidden="1"/>
    </xf>
    <xf numFmtId="0" fontId="0" fillId="0" borderId="0" xfId="0" applyFont="1" applyAlignment="1" applyProtection="1">
      <alignment horizontal="center" vertical="center"/>
      <protection hidden="1"/>
    </xf>
    <xf numFmtId="0" fontId="6" fillId="0" borderId="0" xfId="0" applyFont="1" applyAlignment="1" applyProtection="1">
      <alignment horizontal="left" vertical="top"/>
      <protection hidden="1"/>
    </xf>
    <xf numFmtId="0" fontId="0" fillId="0" borderId="0" xfId="0" applyFont="1" applyFill="1" applyAlignment="1" applyProtection="1">
      <alignment horizontal="left" vertical="top"/>
      <protection hidden="1"/>
    </xf>
    <xf numFmtId="0" fontId="0" fillId="0" borderId="0" xfId="0" applyFont="1" applyAlignment="1" applyProtection="1">
      <alignment horizontal="left" vertical="top"/>
      <protection hidden="1"/>
    </xf>
    <xf numFmtId="0" fontId="11" fillId="0" borderId="0" xfId="0" applyFont="1" applyAlignment="1" applyProtection="1">
      <alignment horizontal="left" vertical="top"/>
      <protection hidden="1"/>
    </xf>
    <xf numFmtId="0" fontId="32"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11" fillId="0" borderId="0" xfId="0" applyFont="1" applyAlignment="1" applyProtection="1">
      <alignment horizontal="center"/>
      <protection hidden="1"/>
    </xf>
    <xf numFmtId="0" fontId="20" fillId="9" borderId="27" xfId="0" applyFont="1" applyFill="1" applyBorder="1" applyAlignment="1" applyProtection="1">
      <alignment horizontal="right" vertical="center"/>
      <protection hidden="1"/>
    </xf>
    <xf numFmtId="49" fontId="20" fillId="0" borderId="0" xfId="1" applyNumberFormat="1" applyFont="1" applyFill="1" applyBorder="1" applyAlignment="1" applyProtection="1">
      <alignment vertical="top" wrapText="1"/>
      <protection hidden="1"/>
    </xf>
    <xf numFmtId="0" fontId="23" fillId="0" borderId="0" xfId="0" applyFont="1" applyFill="1" applyBorder="1" applyAlignment="1" applyProtection="1">
      <alignment horizontal="center" wrapText="1"/>
      <protection hidden="1"/>
    </xf>
    <xf numFmtId="0" fontId="20" fillId="9" borderId="40" xfId="0" applyFont="1" applyFill="1" applyBorder="1" applyAlignment="1" applyProtection="1">
      <alignment horizontal="right" vertical="center" indent="1"/>
      <protection hidden="1"/>
    </xf>
    <xf numFmtId="165" fontId="32" fillId="0" borderId="0" xfId="0" applyNumberFormat="1" applyFont="1" applyFill="1" applyBorder="1" applyAlignment="1" applyProtection="1">
      <alignment horizontal="right" vertical="center" indent="1"/>
      <protection hidden="1"/>
    </xf>
    <xf numFmtId="167" fontId="20" fillId="0" borderId="0" xfId="206" applyNumberFormat="1" applyFont="1" applyFill="1" applyBorder="1" applyAlignment="1" applyProtection="1">
      <alignment horizontal="center" vertical="center"/>
      <protection hidden="1"/>
    </xf>
    <xf numFmtId="169" fontId="20" fillId="0" borderId="0" xfId="206" applyNumberFormat="1" applyFont="1" applyFill="1" applyBorder="1" applyAlignment="1" applyProtection="1">
      <alignment horizontal="left" vertical="center"/>
      <protection hidden="1"/>
    </xf>
    <xf numFmtId="0" fontId="20" fillId="0" borderId="8" xfId="0" applyFont="1" applyBorder="1" applyAlignment="1" applyProtection="1">
      <alignment horizontal="right" vertical="center" indent="1"/>
      <protection hidden="1"/>
    </xf>
    <xf numFmtId="0" fontId="23" fillId="0" borderId="0" xfId="220" applyFont="1" applyBorder="1" applyAlignment="1" applyProtection="1">
      <alignment horizontal="center"/>
      <protection hidden="1"/>
    </xf>
    <xf numFmtId="0" fontId="23" fillId="0" borderId="4" xfId="220" applyFont="1" applyBorder="1" applyAlignment="1" applyProtection="1">
      <alignment horizontal="center"/>
      <protection hidden="1"/>
    </xf>
    <xf numFmtId="174" fontId="20" fillId="0" borderId="0" xfId="0" applyNumberFormat="1" applyFont="1" applyFill="1" applyBorder="1" applyAlignment="1" applyProtection="1">
      <alignment horizontal="left" vertical="center"/>
      <protection hidden="1"/>
    </xf>
    <xf numFmtId="0" fontId="20" fillId="9" borderId="37" xfId="0" applyFont="1" applyFill="1" applyBorder="1" applyAlignment="1" applyProtection="1">
      <alignment horizontal="right" vertical="center" indent="1"/>
      <protection hidden="1"/>
    </xf>
    <xf numFmtId="9" fontId="20" fillId="9" borderId="29" xfId="219" applyNumberFormat="1" applyFont="1" applyFill="1" applyBorder="1" applyAlignment="1" applyProtection="1">
      <alignment horizontal="center" vertical="center"/>
      <protection hidden="1"/>
    </xf>
    <xf numFmtId="0" fontId="20" fillId="9" borderId="57" xfId="0" applyFont="1" applyFill="1" applyBorder="1" applyAlignment="1" applyProtection="1">
      <alignment horizontal="right" vertical="center" indent="1"/>
      <protection hidden="1"/>
    </xf>
    <xf numFmtId="9" fontId="20" fillId="9" borderId="33" xfId="219" applyNumberFormat="1"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11" fillId="0" borderId="0" xfId="0" applyFont="1" applyAlignment="1" applyProtection="1">
      <alignment horizontal="center" wrapText="1"/>
      <protection hidden="1"/>
    </xf>
    <xf numFmtId="2" fontId="20" fillId="9" borderId="35" xfId="0" applyNumberFormat="1" applyFont="1" applyFill="1" applyBorder="1" applyAlignment="1" applyProtection="1">
      <alignment horizontal="center" vertical="center"/>
      <protection hidden="1"/>
    </xf>
    <xf numFmtId="0" fontId="20" fillId="9" borderId="27" xfId="0" applyFont="1" applyFill="1" applyBorder="1" applyAlignment="1" applyProtection="1">
      <alignment horizontal="right" vertical="center" indent="1"/>
      <protection hidden="1"/>
    </xf>
    <xf numFmtId="0" fontId="20" fillId="0" borderId="0" xfId="0" applyFont="1" applyFill="1" applyBorder="1" applyAlignment="1" applyProtection="1">
      <alignment vertical="center"/>
      <protection hidden="1"/>
    </xf>
    <xf numFmtId="0" fontId="12" fillId="0" borderId="0" xfId="305" applyFont="1" applyAlignment="1" applyProtection="1">
      <alignment vertical="center"/>
      <protection hidden="1"/>
    </xf>
    <xf numFmtId="2" fontId="20" fillId="0" borderId="0" xfId="0" applyNumberFormat="1" applyFont="1" applyAlignment="1" applyProtection="1">
      <alignment vertical="center"/>
      <protection hidden="1"/>
    </xf>
    <xf numFmtId="0" fontId="0" fillId="0" borderId="0" xfId="0" applyFont="1" applyAlignment="1" applyProtection="1">
      <alignment vertical="center"/>
      <protection hidden="1"/>
    </xf>
    <xf numFmtId="0" fontId="20" fillId="9" borderId="28" xfId="0" applyFont="1" applyFill="1" applyBorder="1" applyAlignment="1" applyProtection="1">
      <alignment horizontal="right" vertical="center" indent="1"/>
      <protection hidden="1"/>
    </xf>
    <xf numFmtId="0" fontId="20" fillId="9" borderId="30" xfId="0" applyFont="1" applyFill="1" applyBorder="1" applyAlignment="1" applyProtection="1">
      <alignment horizontal="right" vertical="center" indent="1"/>
      <protection hidden="1"/>
    </xf>
    <xf numFmtId="0" fontId="20" fillId="0" borderId="0" xfId="0" applyFont="1" applyFill="1" applyBorder="1" applyAlignment="1" applyProtection="1">
      <alignment horizontal="left" vertical="center" wrapText="1"/>
      <protection hidden="1"/>
    </xf>
    <xf numFmtId="166" fontId="20" fillId="0" borderId="0" xfId="209" applyNumberFormat="1" applyFont="1" applyFill="1" applyBorder="1" applyAlignment="1" applyProtection="1">
      <alignment horizontal="center" vertical="center"/>
      <protection hidden="1"/>
    </xf>
    <xf numFmtId="0" fontId="32" fillId="5" borderId="28" xfId="0" applyFont="1" applyFill="1" applyBorder="1" applyAlignment="1" applyProtection="1">
      <alignment horizontal="center" vertical="center"/>
      <protection hidden="1"/>
    </xf>
    <xf numFmtId="0" fontId="32" fillId="5" borderId="24" xfId="0" applyFont="1" applyFill="1" applyBorder="1" applyAlignment="1" applyProtection="1">
      <alignment horizontal="center" vertical="center"/>
      <protection hidden="1"/>
    </xf>
    <xf numFmtId="0" fontId="32" fillId="5" borderId="24" xfId="0" applyFont="1" applyFill="1" applyBorder="1" applyAlignment="1" applyProtection="1">
      <alignment horizontal="center" vertical="center" wrapText="1"/>
      <protection hidden="1"/>
    </xf>
    <xf numFmtId="0" fontId="32" fillId="5" borderId="29" xfId="0" applyFont="1" applyFill="1" applyBorder="1" applyAlignment="1" applyProtection="1">
      <alignment horizontal="center" vertical="center" wrapText="1"/>
      <protection hidden="1"/>
    </xf>
    <xf numFmtId="0" fontId="33" fillId="9" borderId="24" xfId="0" applyFont="1" applyFill="1" applyBorder="1" applyAlignment="1" applyProtection="1">
      <alignment horizontal="center" vertical="center" wrapText="1"/>
      <protection hidden="1"/>
    </xf>
    <xf numFmtId="2" fontId="33" fillId="9" borderId="24" xfId="0" applyNumberFormat="1" applyFont="1" applyFill="1" applyBorder="1" applyAlignment="1" applyProtection="1">
      <alignment horizontal="center" vertical="center" wrapText="1"/>
      <protection hidden="1"/>
    </xf>
    <xf numFmtId="165" fontId="33" fillId="9" borderId="24" xfId="0" applyNumberFormat="1" applyFont="1" applyFill="1" applyBorder="1" applyAlignment="1" applyProtection="1">
      <alignment horizontal="center" vertical="center"/>
      <protection hidden="1"/>
    </xf>
    <xf numFmtId="2" fontId="20" fillId="14" borderId="0" xfId="0" applyNumberFormat="1" applyFont="1" applyFill="1" applyProtection="1">
      <protection hidden="1"/>
    </xf>
    <xf numFmtId="168" fontId="20" fillId="14" borderId="0" xfId="207" applyNumberFormat="1" applyFont="1" applyFill="1" applyProtection="1">
      <protection hidden="1"/>
    </xf>
    <xf numFmtId="0" fontId="20" fillId="12" borderId="28" xfId="223" applyFont="1" applyFill="1" applyBorder="1" applyAlignment="1" applyProtection="1">
      <alignment horizontal="center" vertical="center"/>
      <protection hidden="1"/>
    </xf>
    <xf numFmtId="169" fontId="20" fillId="12" borderId="10" xfId="206" applyNumberFormat="1" applyFont="1" applyFill="1" applyBorder="1" applyAlignment="1" applyProtection="1">
      <alignment horizontal="right" vertical="center"/>
      <protection hidden="1"/>
    </xf>
    <xf numFmtId="1" fontId="20" fillId="12" borderId="24" xfId="223" applyNumberFormat="1" applyFont="1" applyFill="1" applyBorder="1" applyAlignment="1" applyProtection="1">
      <alignment horizontal="center" vertical="center"/>
      <protection hidden="1"/>
    </xf>
    <xf numFmtId="0" fontId="20" fillId="12" borderId="24" xfId="219" applyFont="1" applyFill="1" applyBorder="1" applyAlignment="1" applyProtection="1">
      <alignment horizontal="center" vertical="center"/>
      <protection hidden="1"/>
    </xf>
    <xf numFmtId="175" fontId="20" fillId="12" borderId="24" xfId="223" applyNumberFormat="1" applyFont="1" applyFill="1" applyBorder="1" applyAlignment="1" applyProtection="1">
      <alignment horizontal="center" vertical="center"/>
      <protection hidden="1"/>
    </xf>
    <xf numFmtId="168" fontId="20" fillId="14" borderId="24" xfId="207" applyNumberFormat="1" applyFont="1" applyFill="1" applyBorder="1" applyAlignment="1" applyProtection="1">
      <alignment horizontal="center" vertical="center"/>
      <protection hidden="1"/>
    </xf>
    <xf numFmtId="8" fontId="20" fillId="0" borderId="0" xfId="0" applyNumberFormat="1" applyFont="1" applyAlignment="1" applyProtection="1">
      <alignment horizontal="center" vertical="center"/>
      <protection hidden="1"/>
    </xf>
    <xf numFmtId="0" fontId="20" fillId="12" borderId="24" xfId="223" applyFont="1" applyFill="1" applyBorder="1" applyAlignment="1" applyProtection="1">
      <alignment horizontal="center" vertical="center"/>
      <protection hidden="1"/>
    </xf>
    <xf numFmtId="0" fontId="20" fillId="12" borderId="24" xfId="223" applyFont="1" applyFill="1" applyBorder="1" applyAlignment="1" applyProtection="1">
      <alignment vertical="center"/>
      <protection hidden="1"/>
    </xf>
    <xf numFmtId="168" fontId="20" fillId="12" borderId="24" xfId="223" applyNumberFormat="1" applyFont="1" applyFill="1" applyBorder="1" applyAlignment="1" applyProtection="1">
      <alignment horizontal="center" vertical="center"/>
      <protection hidden="1"/>
    </xf>
    <xf numFmtId="2" fontId="0" fillId="0" borderId="0" xfId="0" applyNumberFormat="1" applyFont="1" applyProtection="1">
      <protection hidden="1"/>
    </xf>
    <xf numFmtId="0" fontId="32" fillId="17" borderId="8" xfId="0" applyFont="1" applyFill="1" applyBorder="1" applyAlignment="1" applyProtection="1">
      <alignment vertical="center"/>
      <protection hidden="1"/>
    </xf>
    <xf numFmtId="0" fontId="32" fillId="17" borderId="0" xfId="0" applyFont="1" applyFill="1" applyBorder="1" applyAlignment="1" applyProtection="1">
      <alignment vertical="center"/>
      <protection hidden="1"/>
    </xf>
    <xf numFmtId="0" fontId="32" fillId="17" borderId="56" xfId="0" applyFont="1" applyFill="1" applyBorder="1" applyAlignment="1" applyProtection="1">
      <alignment vertical="center"/>
      <protection hidden="1"/>
    </xf>
    <xf numFmtId="6" fontId="32" fillId="17" borderId="17" xfId="0" applyNumberFormat="1" applyFont="1" applyFill="1" applyBorder="1" applyAlignment="1" applyProtection="1">
      <alignment horizontal="center" vertical="center"/>
      <protection hidden="1"/>
    </xf>
    <xf numFmtId="0" fontId="32" fillId="17" borderId="11" xfId="0" applyFont="1" applyFill="1" applyBorder="1" applyAlignment="1" applyProtection="1">
      <alignment vertical="center"/>
      <protection hidden="1"/>
    </xf>
    <xf numFmtId="0" fontId="32" fillId="17" borderId="6" xfId="0" applyFont="1" applyFill="1" applyBorder="1" applyAlignment="1" applyProtection="1">
      <alignment vertical="center"/>
      <protection hidden="1"/>
    </xf>
    <xf numFmtId="0" fontId="20" fillId="17" borderId="6" xfId="0" applyFont="1" applyFill="1" applyBorder="1" applyProtection="1">
      <protection hidden="1"/>
    </xf>
    <xf numFmtId="6" fontId="32" fillId="17" borderId="18" xfId="0" applyNumberFormat="1" applyFont="1" applyFill="1" applyBorder="1" applyAlignment="1" applyProtection="1">
      <alignment horizontal="center" vertical="center"/>
      <protection hidden="1"/>
    </xf>
    <xf numFmtId="44" fontId="20" fillId="12" borderId="24" xfId="223" applyNumberFormat="1" applyFont="1" applyFill="1" applyBorder="1" applyAlignment="1" applyProtection="1">
      <alignment horizontal="center" vertical="center"/>
      <protection hidden="1"/>
    </xf>
    <xf numFmtId="44" fontId="20" fillId="0" borderId="0" xfId="0" applyNumberFormat="1" applyFont="1" applyFill="1" applyBorder="1" applyProtection="1">
      <protection hidden="1"/>
    </xf>
    <xf numFmtId="9" fontId="20" fillId="19" borderId="14" xfId="223" applyNumberFormat="1" applyFont="1" applyFill="1" applyBorder="1" applyAlignment="1" applyProtection="1">
      <alignment horizontal="center" vertical="center"/>
      <protection hidden="1"/>
    </xf>
    <xf numFmtId="0" fontId="20" fillId="19" borderId="14" xfId="223" applyFont="1" applyFill="1" applyBorder="1" applyAlignment="1" applyProtection="1">
      <alignment horizontal="center" vertical="center"/>
      <protection hidden="1"/>
    </xf>
    <xf numFmtId="173" fontId="20" fillId="19" borderId="14" xfId="223" applyNumberFormat="1" applyFont="1" applyFill="1" applyBorder="1" applyAlignment="1" applyProtection="1">
      <alignment horizontal="center" vertical="center"/>
      <protection hidden="1"/>
    </xf>
    <xf numFmtId="0" fontId="20" fillId="19" borderId="0" xfId="0" applyFont="1" applyFill="1" applyAlignment="1" applyProtection="1">
      <alignment horizontal="center" vertical="center"/>
      <protection hidden="1"/>
    </xf>
    <xf numFmtId="169" fontId="20" fillId="12" borderId="10" xfId="206" applyNumberFormat="1" applyFont="1" applyFill="1" applyBorder="1" applyAlignment="1" applyProtection="1">
      <alignment horizontal="center" vertical="center"/>
      <protection hidden="1"/>
    </xf>
    <xf numFmtId="2" fontId="20" fillId="0" borderId="0" xfId="0" applyNumberFormat="1" applyFont="1" applyBorder="1" applyAlignment="1" applyProtection="1">
      <alignment horizontal="center" vertical="center"/>
      <protection hidden="1"/>
    </xf>
    <xf numFmtId="2" fontId="20" fillId="0" borderId="0" xfId="0" applyNumberFormat="1" applyFont="1" applyFill="1" applyBorder="1" applyAlignment="1" applyProtection="1">
      <alignment horizontal="center" vertical="center"/>
      <protection hidden="1"/>
    </xf>
    <xf numFmtId="0" fontId="20" fillId="17" borderId="8" xfId="0" applyFont="1" applyFill="1" applyBorder="1" applyProtection="1">
      <protection hidden="1"/>
    </xf>
    <xf numFmtId="0" fontId="20" fillId="17" borderId="0" xfId="0" applyFont="1" applyFill="1" applyBorder="1" applyProtection="1">
      <protection hidden="1"/>
    </xf>
    <xf numFmtId="173" fontId="20" fillId="0" borderId="0" xfId="0" applyNumberFormat="1" applyFont="1" applyProtection="1">
      <protection hidden="1"/>
    </xf>
    <xf numFmtId="0" fontId="20" fillId="0" borderId="0" xfId="0" applyFont="1" applyFill="1" applyProtection="1">
      <protection hidden="1"/>
    </xf>
    <xf numFmtId="0" fontId="20" fillId="0" borderId="45" xfId="0" applyFont="1" applyBorder="1" applyProtection="1">
      <protection hidden="1"/>
    </xf>
    <xf numFmtId="0" fontId="7" fillId="3" borderId="15" xfId="0" applyFont="1" applyFill="1" applyBorder="1" applyAlignment="1">
      <alignment horizontal="left" vertical="top"/>
    </xf>
    <xf numFmtId="0" fontId="0" fillId="3" borderId="10" xfId="0" applyFill="1" applyBorder="1" applyAlignment="1" applyProtection="1">
      <alignment vertical="top"/>
      <protection locked="0"/>
    </xf>
    <xf numFmtId="0" fontId="7" fillId="0" borderId="24" xfId="0" applyFont="1" applyBorder="1" applyAlignment="1">
      <alignment horizontal="left" vertical="top"/>
    </xf>
    <xf numFmtId="0" fontId="7" fillId="0" borderId="24" xfId="0" applyFont="1" applyFill="1" applyBorder="1" applyAlignment="1" applyProtection="1">
      <alignment horizontal="left" vertical="top"/>
      <protection locked="0"/>
    </xf>
    <xf numFmtId="0" fontId="7" fillId="0" borderId="29" xfId="0" applyFont="1" applyFill="1" applyBorder="1" applyAlignment="1" applyProtection="1">
      <alignment horizontal="left" vertical="top"/>
      <protection locked="0"/>
    </xf>
    <xf numFmtId="0" fontId="9" fillId="0" borderId="29" xfId="0" applyFont="1" applyFill="1" applyBorder="1" applyAlignment="1" applyProtection="1">
      <alignment horizontal="left" vertical="top"/>
      <protection hidden="1"/>
    </xf>
    <xf numFmtId="0" fontId="16" fillId="0" borderId="33" xfId="0" applyFont="1" applyFill="1" applyBorder="1" applyAlignment="1" applyProtection="1">
      <alignment horizontal="left" vertical="top"/>
      <protection hidden="1"/>
    </xf>
    <xf numFmtId="0" fontId="7" fillId="3" borderId="8" xfId="0" applyFont="1" applyFill="1" applyBorder="1" applyAlignment="1">
      <alignment horizontal="center" vertical="top"/>
    </xf>
    <xf numFmtId="0" fontId="7" fillId="3" borderId="0" xfId="0" applyFont="1" applyFill="1" applyBorder="1" applyAlignment="1">
      <alignment horizontal="center" vertical="top"/>
    </xf>
    <xf numFmtId="0" fontId="7" fillId="3" borderId="32" xfId="0" applyFont="1" applyFill="1" applyBorder="1" applyAlignment="1" applyProtection="1">
      <alignment horizontal="center" vertical="top"/>
      <protection hidden="1"/>
    </xf>
    <xf numFmtId="0" fontId="20" fillId="9" borderId="4" xfId="208" applyFont="1" applyFill="1" applyBorder="1" applyAlignment="1" applyProtection="1">
      <alignment horizontal="right" vertical="center"/>
    </xf>
    <xf numFmtId="0" fontId="20" fillId="3" borderId="51" xfId="0" applyFont="1" applyFill="1" applyBorder="1" applyProtection="1">
      <protection hidden="1"/>
    </xf>
    <xf numFmtId="0" fontId="20" fillId="3" borderId="56" xfId="0" applyFont="1" applyFill="1" applyBorder="1" applyProtection="1">
      <protection hidden="1"/>
    </xf>
    <xf numFmtId="0" fontId="20" fillId="3" borderId="66" xfId="0" applyFont="1" applyFill="1" applyBorder="1" applyProtection="1">
      <protection hidden="1"/>
    </xf>
    <xf numFmtId="0" fontId="20" fillId="3" borderId="8" xfId="0" applyFont="1" applyFill="1" applyBorder="1" applyProtection="1">
      <protection hidden="1"/>
    </xf>
    <xf numFmtId="0" fontId="20" fillId="3" borderId="0" xfId="0" applyFont="1" applyFill="1" applyBorder="1" applyProtection="1">
      <protection hidden="1"/>
    </xf>
    <xf numFmtId="0" fontId="20" fillId="3" borderId="4" xfId="0" applyFont="1" applyFill="1" applyBorder="1" applyProtection="1">
      <protection hidden="1"/>
    </xf>
    <xf numFmtId="0" fontId="20" fillId="3" borderId="11" xfId="0" applyFont="1" applyFill="1" applyBorder="1" applyProtection="1">
      <protection hidden="1"/>
    </xf>
    <xf numFmtId="0" fontId="20" fillId="3" borderId="6" xfId="0" applyFont="1" applyFill="1" applyBorder="1" applyProtection="1">
      <protection hidden="1"/>
    </xf>
    <xf numFmtId="0" fontId="20" fillId="3" borderId="7" xfId="0" applyFont="1" applyFill="1" applyBorder="1" applyProtection="1">
      <protection hidden="1"/>
    </xf>
    <xf numFmtId="0" fontId="20" fillId="12" borderId="24" xfId="223" applyFont="1" applyFill="1" applyBorder="1" applyAlignment="1" applyProtection="1">
      <alignment horizontal="left" vertical="center"/>
      <protection hidden="1"/>
    </xf>
    <xf numFmtId="0" fontId="32" fillId="0" borderId="0" xfId="0" applyFont="1" applyBorder="1" applyAlignment="1" applyProtection="1">
      <alignment horizontal="left" vertical="center"/>
      <protection hidden="1"/>
    </xf>
    <xf numFmtId="0" fontId="32" fillId="5" borderId="10" xfId="0" applyFont="1" applyFill="1" applyBorder="1" applyAlignment="1" applyProtection="1">
      <alignment horizontal="center" vertical="center"/>
      <protection hidden="1"/>
    </xf>
    <xf numFmtId="0" fontId="33" fillId="14" borderId="23" xfId="0" applyFont="1" applyFill="1" applyBorder="1" applyAlignment="1" applyProtection="1">
      <alignment horizontal="center" vertical="center" wrapText="1"/>
      <protection hidden="1"/>
    </xf>
    <xf numFmtId="0" fontId="33" fillId="9" borderId="10" xfId="0" applyFont="1" applyFill="1" applyBorder="1" applyAlignment="1" applyProtection="1">
      <alignment horizontal="center" vertical="center" wrapText="1"/>
      <protection hidden="1"/>
    </xf>
    <xf numFmtId="0" fontId="20" fillId="12" borderId="14" xfId="223" applyFont="1" applyFill="1" applyBorder="1" applyAlignment="1" applyProtection="1">
      <alignment horizontal="left" vertical="center"/>
      <protection hidden="1"/>
    </xf>
    <xf numFmtId="0" fontId="20" fillId="12" borderId="36" xfId="223" applyFont="1" applyFill="1" applyBorder="1" applyAlignment="1" applyProtection="1">
      <alignment horizontal="left" vertical="center"/>
      <protection hidden="1"/>
    </xf>
    <xf numFmtId="166" fontId="32" fillId="0" borderId="0" xfId="209" applyNumberFormat="1" applyFont="1" applyFill="1" applyBorder="1" applyAlignment="1" applyProtection="1">
      <alignment horizontal="center" vertical="center"/>
      <protection hidden="1"/>
    </xf>
    <xf numFmtId="6" fontId="32" fillId="0" borderId="0" xfId="207" applyNumberFormat="1"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protection hidden="1"/>
    </xf>
    <xf numFmtId="0" fontId="20" fillId="0" borderId="0" xfId="0" applyFont="1" applyFill="1" applyBorder="1" applyAlignment="1" applyProtection="1">
      <alignment vertical="center" wrapText="1"/>
      <protection hidden="1"/>
    </xf>
    <xf numFmtId="1" fontId="20" fillId="9" borderId="58" xfId="0" applyNumberFormat="1" applyFont="1" applyFill="1" applyBorder="1" applyAlignment="1" applyProtection="1">
      <alignment horizontal="center" vertical="center"/>
      <protection hidden="1"/>
    </xf>
    <xf numFmtId="172" fontId="0" fillId="0" borderId="29" xfId="206" applyNumberFormat="1" applyFont="1" applyFill="1" applyBorder="1" applyAlignment="1" applyProtection="1">
      <alignment horizontal="center" vertical="top"/>
      <protection locked="0" hidden="1"/>
    </xf>
    <xf numFmtId="9" fontId="0" fillId="3" borderId="24" xfId="209" applyFont="1" applyFill="1" applyBorder="1" applyAlignment="1" applyProtection="1">
      <alignment horizontal="center" vertical="top"/>
      <protection locked="0" hidden="1"/>
    </xf>
    <xf numFmtId="9" fontId="0" fillId="3" borderId="53" xfId="209" applyFont="1" applyFill="1" applyBorder="1" applyAlignment="1" applyProtection="1">
      <alignment horizontal="center" vertical="top"/>
      <protection locked="0" hidden="1"/>
    </xf>
    <xf numFmtId="1" fontId="0" fillId="0" borderId="35" xfId="209" applyNumberFormat="1" applyFont="1" applyFill="1" applyBorder="1" applyAlignment="1" applyProtection="1">
      <alignment horizontal="center" vertical="top"/>
      <protection locked="0" hidden="1"/>
    </xf>
    <xf numFmtId="9" fontId="0" fillId="0" borderId="33" xfId="209" applyFont="1" applyFill="1" applyBorder="1" applyAlignment="1" applyProtection="1">
      <alignment horizontal="center" vertical="top"/>
      <protection locked="0" hidden="1"/>
    </xf>
    <xf numFmtId="165" fontId="20" fillId="12" borderId="24" xfId="0" applyNumberFormat="1" applyFont="1" applyFill="1" applyBorder="1" applyAlignment="1" applyProtection="1">
      <alignment horizontal="center" vertical="center"/>
      <protection hidden="1"/>
    </xf>
    <xf numFmtId="169" fontId="0" fillId="0" borderId="29" xfId="204" applyNumberFormat="1" applyFont="1" applyFill="1" applyBorder="1" applyAlignment="1" applyProtection="1">
      <alignment horizontal="center" vertical="top"/>
      <protection locked="0" hidden="1"/>
    </xf>
    <xf numFmtId="0" fontId="32" fillId="17" borderId="0" xfId="0" applyFont="1" applyFill="1" applyBorder="1" applyAlignment="1" applyProtection="1">
      <alignment horizontal="right" vertical="center"/>
      <protection hidden="1"/>
    </xf>
    <xf numFmtId="6" fontId="32" fillId="17" borderId="0" xfId="0" applyNumberFormat="1" applyFont="1" applyFill="1" applyBorder="1" applyAlignment="1" applyProtection="1">
      <alignment horizontal="center" vertical="center"/>
      <protection hidden="1"/>
    </xf>
    <xf numFmtId="0" fontId="20" fillId="0" borderId="0" xfId="0" applyFont="1" applyBorder="1" applyProtection="1">
      <protection hidden="1"/>
    </xf>
    <xf numFmtId="0" fontId="32" fillId="0" borderId="0" xfId="0" applyFont="1" applyFill="1" applyBorder="1" applyAlignment="1" applyProtection="1">
      <alignment horizontal="center" vertical="center" wrapText="1"/>
      <protection hidden="1"/>
    </xf>
    <xf numFmtId="6" fontId="32" fillId="0" borderId="0" xfId="0" applyNumberFormat="1" applyFont="1" applyFill="1" applyBorder="1" applyAlignment="1" applyProtection="1">
      <alignment horizontal="center" vertical="center"/>
      <protection hidden="1"/>
    </xf>
    <xf numFmtId="1" fontId="32" fillId="0" borderId="0" xfId="0" applyNumberFormat="1" applyFont="1" applyFill="1" applyBorder="1" applyAlignment="1" applyProtection="1">
      <alignment horizontal="center" vertical="center"/>
      <protection hidden="1"/>
    </xf>
    <xf numFmtId="2" fontId="20" fillId="0" borderId="0" xfId="0" applyNumberFormat="1" applyFont="1" applyBorder="1" applyProtection="1">
      <protection hidden="1"/>
    </xf>
    <xf numFmtId="0" fontId="20"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right" vertical="center"/>
      <protection hidden="1"/>
    </xf>
    <xf numFmtId="2" fontId="20" fillId="0" borderId="0" xfId="0" applyNumberFormat="1" applyFont="1" applyFill="1" applyBorder="1" applyProtection="1">
      <protection hidden="1"/>
    </xf>
    <xf numFmtId="0" fontId="0" fillId="0" borderId="0" xfId="0" applyFont="1" applyFill="1" applyBorder="1" applyProtection="1">
      <protection hidden="1"/>
    </xf>
    <xf numFmtId="0" fontId="32" fillId="17" borderId="51" xfId="0" applyFont="1" applyFill="1" applyBorder="1" applyAlignment="1" applyProtection="1">
      <alignment vertical="center"/>
      <protection hidden="1"/>
    </xf>
    <xf numFmtId="44" fontId="32" fillId="17" borderId="60" xfId="0" applyNumberFormat="1" applyFont="1" applyFill="1" applyBorder="1" applyAlignment="1" applyProtection="1">
      <alignment horizontal="center" vertical="center"/>
      <protection hidden="1"/>
    </xf>
    <xf numFmtId="168" fontId="32" fillId="17" borderId="17" xfId="0" applyNumberFormat="1" applyFont="1" applyFill="1" applyBorder="1" applyAlignment="1" applyProtection="1">
      <alignment horizontal="center" vertical="center"/>
      <protection hidden="1"/>
    </xf>
    <xf numFmtId="168" fontId="32" fillId="17" borderId="7" xfId="0" applyNumberFormat="1" applyFont="1" applyFill="1" applyBorder="1" applyAlignment="1" applyProtection="1">
      <alignment horizontal="center" vertical="center"/>
      <protection hidden="1"/>
    </xf>
    <xf numFmtId="168" fontId="20" fillId="9" borderId="33" xfId="0" applyNumberFormat="1" applyFont="1" applyFill="1" applyBorder="1" applyAlignment="1" applyProtection="1">
      <alignment horizontal="center" vertical="center"/>
      <protection hidden="1"/>
    </xf>
    <xf numFmtId="0" fontId="0" fillId="0" borderId="0" xfId="0" applyFont="1" applyAlignment="1" applyProtection="1">
      <alignment horizontal="left" vertical="top" wrapText="1"/>
      <protection hidden="1"/>
    </xf>
    <xf numFmtId="0" fontId="0" fillId="0" borderId="0" xfId="0" applyFont="1" applyFill="1" applyAlignment="1" applyProtection="1">
      <alignment vertical="top"/>
      <protection hidden="1"/>
    </xf>
    <xf numFmtId="168" fontId="20" fillId="9" borderId="35" xfId="0" applyNumberFormat="1" applyFont="1" applyFill="1" applyBorder="1" applyAlignment="1" applyProtection="1">
      <alignment horizontal="center" vertical="center"/>
      <protection hidden="1"/>
    </xf>
    <xf numFmtId="168" fontId="20" fillId="9" borderId="48" xfId="0" applyNumberFormat="1" applyFont="1" applyFill="1" applyBorder="1" applyAlignment="1" applyProtection="1">
      <alignment horizontal="center" vertical="center"/>
      <protection hidden="1"/>
    </xf>
    <xf numFmtId="168" fontId="20" fillId="9" borderId="97" xfId="0"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right" vertical="center" indent="1"/>
      <protection hidden="1"/>
    </xf>
    <xf numFmtId="9" fontId="20" fillId="0" borderId="0" xfId="219" applyNumberFormat="1" applyFont="1" applyFill="1" applyBorder="1" applyAlignment="1" applyProtection="1">
      <alignment horizontal="center" vertical="center"/>
      <protection hidden="1"/>
    </xf>
    <xf numFmtId="168" fontId="20" fillId="0" borderId="0" xfId="0" applyNumberFormat="1" applyFont="1" applyFill="1" applyBorder="1" applyAlignment="1" applyProtection="1">
      <alignment horizontal="center" vertical="center"/>
      <protection hidden="1"/>
    </xf>
    <xf numFmtId="0" fontId="0" fillId="0" borderId="0" xfId="0" applyFont="1" applyFill="1" applyProtection="1">
      <protection hidden="1"/>
    </xf>
    <xf numFmtId="0" fontId="20" fillId="0" borderId="0" xfId="0" applyFont="1" applyFill="1" applyAlignment="1" applyProtection="1">
      <alignment horizontal="center"/>
      <protection hidden="1"/>
    </xf>
    <xf numFmtId="0" fontId="20" fillId="0" borderId="0" xfId="0" applyFont="1" applyFill="1" applyAlignment="1" applyProtection="1">
      <alignment horizontal="center" vertical="center"/>
      <protection hidden="1"/>
    </xf>
    <xf numFmtId="2" fontId="20" fillId="9" borderId="34" xfId="0" applyNumberFormat="1" applyFont="1" applyFill="1" applyBorder="1" applyAlignment="1" applyProtection="1">
      <alignment horizontal="center" vertical="center"/>
      <protection hidden="1"/>
    </xf>
    <xf numFmtId="1" fontId="20" fillId="9" borderId="84" xfId="0" applyNumberFormat="1" applyFont="1" applyFill="1" applyBorder="1" applyAlignment="1" applyProtection="1">
      <alignment horizontal="center" vertical="center"/>
      <protection hidden="1"/>
    </xf>
    <xf numFmtId="9" fontId="0" fillId="0" borderId="0" xfId="209" applyFont="1" applyFill="1" applyBorder="1" applyAlignment="1" applyProtection="1">
      <alignment horizontal="center" vertical="top"/>
      <protection hidden="1"/>
    </xf>
    <xf numFmtId="0" fontId="34" fillId="9" borderId="24" xfId="0" applyFont="1" applyFill="1" applyBorder="1" applyAlignment="1" applyProtection="1">
      <alignment horizontal="center" vertical="center" wrapText="1"/>
      <protection hidden="1"/>
    </xf>
    <xf numFmtId="0" fontId="34" fillId="9" borderId="24" xfId="0" applyFont="1" applyFill="1" applyBorder="1" applyAlignment="1" applyProtection="1">
      <alignment horizontal="center" vertical="center"/>
      <protection hidden="1"/>
    </xf>
    <xf numFmtId="0" fontId="34" fillId="9" borderId="10" xfId="0" applyFont="1" applyFill="1" applyBorder="1" applyAlignment="1" applyProtection="1">
      <alignment horizontal="center" vertical="center"/>
      <protection hidden="1"/>
    </xf>
    <xf numFmtId="0" fontId="20" fillId="9" borderId="27" xfId="0" applyFont="1" applyFill="1" applyBorder="1" applyAlignment="1" applyProtection="1">
      <alignment horizontal="center" vertical="center"/>
      <protection hidden="1"/>
    </xf>
    <xf numFmtId="0" fontId="20" fillId="9" borderId="35" xfId="0" applyFont="1" applyFill="1" applyBorder="1" applyAlignment="1" applyProtection="1">
      <alignment horizontal="center" vertical="center" wrapText="1"/>
      <protection hidden="1"/>
    </xf>
    <xf numFmtId="0" fontId="20" fillId="5" borderId="0" xfId="0" applyFont="1" applyFill="1" applyBorder="1" applyProtection="1">
      <protection hidden="1"/>
    </xf>
    <xf numFmtId="0" fontId="20" fillId="5" borderId="0" xfId="0" applyFont="1" applyFill="1" applyProtection="1">
      <protection hidden="1"/>
    </xf>
    <xf numFmtId="2" fontId="20" fillId="5" borderId="0" xfId="0" applyNumberFormat="1" applyFont="1" applyFill="1" applyProtection="1">
      <protection hidden="1"/>
    </xf>
    <xf numFmtId="0" fontId="0" fillId="5" borderId="0" xfId="0" applyFont="1" applyFill="1" applyProtection="1">
      <protection hidden="1"/>
    </xf>
    <xf numFmtId="0" fontId="20" fillId="5" borderId="0" xfId="0" applyFont="1" applyFill="1" applyAlignment="1" applyProtection="1">
      <alignment horizontal="center" vertical="center"/>
      <protection hidden="1"/>
    </xf>
    <xf numFmtId="0" fontId="20" fillId="5" borderId="24" xfId="0" applyFont="1" applyFill="1" applyBorder="1" applyProtection="1">
      <protection hidden="1"/>
    </xf>
    <xf numFmtId="168" fontId="20" fillId="5" borderId="24" xfId="207" applyNumberFormat="1" applyFont="1" applyFill="1" applyBorder="1" applyProtection="1">
      <protection hidden="1"/>
    </xf>
    <xf numFmtId="168" fontId="20" fillId="5" borderId="10" xfId="207" applyNumberFormat="1" applyFont="1" applyFill="1" applyBorder="1" applyProtection="1">
      <protection hidden="1"/>
    </xf>
    <xf numFmtId="0" fontId="20" fillId="5" borderId="28" xfId="0" applyFont="1" applyFill="1" applyBorder="1" applyAlignment="1" applyProtection="1">
      <alignment horizontal="center" vertical="center"/>
      <protection hidden="1"/>
    </xf>
    <xf numFmtId="0" fontId="20" fillId="5" borderId="29" xfId="0" applyFont="1" applyFill="1" applyBorder="1" applyAlignment="1" applyProtection="1">
      <alignment horizontal="center" vertical="center"/>
      <protection hidden="1"/>
    </xf>
    <xf numFmtId="0" fontId="20" fillId="5" borderId="28" xfId="223" applyFont="1" applyFill="1" applyBorder="1" applyAlignment="1" applyProtection="1">
      <alignment horizontal="center" vertical="center"/>
      <protection hidden="1"/>
    </xf>
    <xf numFmtId="0" fontId="20" fillId="5" borderId="24" xfId="223" applyFont="1" applyFill="1" applyBorder="1" applyAlignment="1" applyProtection="1">
      <alignment horizontal="left" vertical="center"/>
      <protection hidden="1"/>
    </xf>
    <xf numFmtId="44" fontId="20" fillId="5" borderId="24" xfId="223" applyNumberFormat="1" applyFont="1" applyFill="1" applyBorder="1" applyAlignment="1" applyProtection="1">
      <alignment horizontal="center" vertical="center"/>
      <protection hidden="1"/>
    </xf>
    <xf numFmtId="1" fontId="20" fillId="5" borderId="24" xfId="223" applyNumberFormat="1" applyFont="1" applyFill="1" applyBorder="1" applyAlignment="1" applyProtection="1">
      <alignment horizontal="center" vertical="center"/>
      <protection hidden="1"/>
    </xf>
    <xf numFmtId="0" fontId="20" fillId="5" borderId="24" xfId="223" applyFont="1" applyFill="1" applyBorder="1" applyAlignment="1" applyProtection="1">
      <alignment horizontal="center" vertical="center"/>
      <protection hidden="1"/>
    </xf>
    <xf numFmtId="165" fontId="20" fillId="5" borderId="24" xfId="0" applyNumberFormat="1" applyFont="1" applyFill="1" applyBorder="1" applyAlignment="1" applyProtection="1">
      <alignment horizontal="center" vertical="center"/>
      <protection hidden="1"/>
    </xf>
    <xf numFmtId="175" fontId="20" fillId="5" borderId="24" xfId="223" applyNumberFormat="1" applyFont="1" applyFill="1" applyBorder="1" applyAlignment="1" applyProtection="1">
      <alignment horizontal="center" vertical="center"/>
      <protection hidden="1"/>
    </xf>
    <xf numFmtId="168" fontId="20" fillId="5" borderId="24" xfId="0" applyNumberFormat="1" applyFont="1" applyFill="1" applyBorder="1" applyAlignment="1" applyProtection="1">
      <alignment horizontal="center" vertical="center"/>
      <protection hidden="1"/>
    </xf>
    <xf numFmtId="168" fontId="20" fillId="5" borderId="29" xfId="0" applyNumberFormat="1" applyFont="1" applyFill="1" applyBorder="1" applyAlignment="1" applyProtection="1">
      <alignment horizontal="center" vertical="center"/>
      <protection hidden="1"/>
    </xf>
    <xf numFmtId="8" fontId="20" fillId="5" borderId="0" xfId="0" applyNumberFormat="1" applyFont="1" applyFill="1" applyAlignment="1" applyProtection="1">
      <alignment horizontal="center" vertical="center"/>
      <protection hidden="1"/>
    </xf>
    <xf numFmtId="2" fontId="20" fillId="5" borderId="24" xfId="0" applyNumberFormat="1" applyFont="1" applyFill="1" applyBorder="1" applyAlignment="1" applyProtection="1">
      <alignment horizontal="center" vertical="center"/>
      <protection hidden="1"/>
    </xf>
    <xf numFmtId="168" fontId="20" fillId="5" borderId="24" xfId="207" applyNumberFormat="1" applyFont="1" applyFill="1" applyBorder="1" applyAlignment="1" applyProtection="1">
      <alignment horizontal="center" vertical="center"/>
      <protection hidden="1"/>
    </xf>
    <xf numFmtId="2" fontId="20" fillId="5" borderId="0" xfId="0" applyNumberFormat="1" applyFont="1" applyFill="1" applyAlignment="1" applyProtection="1">
      <alignment horizontal="center" vertical="center"/>
      <protection hidden="1"/>
    </xf>
    <xf numFmtId="0" fontId="20" fillId="5" borderId="0" xfId="0" applyFont="1" applyFill="1" applyAlignment="1" applyProtection="1">
      <alignment vertical="center"/>
      <protection hidden="1"/>
    </xf>
    <xf numFmtId="0" fontId="20" fillId="5" borderId="24" xfId="0" applyFont="1" applyFill="1" applyBorder="1" applyAlignment="1" applyProtection="1">
      <alignment vertical="center"/>
      <protection hidden="1"/>
    </xf>
    <xf numFmtId="168" fontId="20" fillId="5" borderId="10" xfId="207" applyNumberFormat="1" applyFont="1" applyFill="1" applyBorder="1" applyAlignment="1" applyProtection="1">
      <alignment horizontal="center" vertical="center"/>
      <protection hidden="1"/>
    </xf>
    <xf numFmtId="0" fontId="20" fillId="5" borderId="0" xfId="0" applyFont="1" applyFill="1" applyBorder="1" applyAlignment="1" applyProtection="1">
      <alignment vertical="center"/>
      <protection hidden="1"/>
    </xf>
    <xf numFmtId="44" fontId="20" fillId="5" borderId="0" xfId="0" applyNumberFormat="1" applyFont="1" applyFill="1" applyBorder="1" applyProtection="1">
      <protection hidden="1"/>
    </xf>
    <xf numFmtId="168" fontId="20" fillId="5" borderId="0" xfId="207" applyNumberFormat="1" applyFont="1" applyFill="1" applyProtection="1">
      <protection hidden="1"/>
    </xf>
    <xf numFmtId="0" fontId="36" fillId="0" borderId="24" xfId="0" applyFont="1" applyFill="1" applyBorder="1" applyAlignment="1" applyProtection="1">
      <alignment vertical="center"/>
      <protection hidden="1"/>
    </xf>
    <xf numFmtId="168" fontId="20" fillId="0" borderId="24" xfId="207" applyNumberFormat="1" applyFont="1" applyFill="1" applyBorder="1" applyProtection="1">
      <protection hidden="1"/>
    </xf>
    <xf numFmtId="168" fontId="20" fillId="0" borderId="10" xfId="207" applyNumberFormat="1" applyFont="1" applyFill="1" applyBorder="1" applyProtection="1">
      <protection hidden="1"/>
    </xf>
    <xf numFmtId="0" fontId="20" fillId="0" borderId="28" xfId="0" applyFont="1" applyBorder="1" applyAlignment="1" applyProtection="1">
      <alignment horizontal="center" vertical="center"/>
      <protection hidden="1"/>
    </xf>
    <xf numFmtId="168" fontId="20" fillId="0" borderId="29" xfId="0" applyNumberFormat="1" applyFont="1" applyBorder="1" applyAlignment="1" applyProtection="1">
      <alignment horizontal="center" vertical="center"/>
      <protection hidden="1"/>
    </xf>
    <xf numFmtId="169" fontId="20" fillId="12" borderId="10" xfId="204" applyNumberFormat="1" applyFont="1" applyFill="1" applyBorder="1" applyAlignment="1" applyProtection="1">
      <alignment horizontal="center" vertical="center"/>
      <protection hidden="1"/>
    </xf>
    <xf numFmtId="0" fontId="20" fillId="12" borderId="36" xfId="219" applyFont="1" applyFill="1" applyBorder="1" applyAlignment="1" applyProtection="1">
      <alignment horizontal="center" vertical="center"/>
      <protection hidden="1"/>
    </xf>
    <xf numFmtId="170" fontId="20" fillId="12" borderId="10" xfId="219" applyNumberFormat="1" applyFont="1" applyFill="1" applyBorder="1" applyAlignment="1" applyProtection="1">
      <alignment horizontal="center" vertical="center"/>
      <protection hidden="1"/>
    </xf>
    <xf numFmtId="0" fontId="20" fillId="12" borderId="14" xfId="219" applyFont="1" applyFill="1" applyBorder="1" applyAlignment="1" applyProtection="1">
      <alignment horizontal="center" vertical="center"/>
      <protection hidden="1"/>
    </xf>
    <xf numFmtId="44" fontId="20" fillId="12" borderId="24" xfId="219" applyNumberFormat="1" applyFont="1" applyFill="1" applyBorder="1" applyAlignment="1" applyProtection="1">
      <alignment horizontal="center" vertical="center"/>
      <protection hidden="1"/>
    </xf>
    <xf numFmtId="168" fontId="20" fillId="12" borderId="24" xfId="207" applyNumberFormat="1" applyFont="1" applyFill="1" applyBorder="1" applyAlignment="1" applyProtection="1">
      <alignment horizontal="center" vertical="center"/>
      <protection hidden="1"/>
    </xf>
    <xf numFmtId="168" fontId="20" fillId="12" borderId="29" xfId="207" applyNumberFormat="1" applyFont="1" applyFill="1" applyBorder="1" applyAlignment="1" applyProtection="1">
      <alignment horizontal="center" vertical="center"/>
      <protection hidden="1"/>
    </xf>
    <xf numFmtId="0" fontId="20" fillId="9" borderId="24" xfId="0" applyFont="1" applyFill="1" applyBorder="1" applyAlignment="1" applyProtection="1">
      <alignment vertical="center"/>
      <protection hidden="1"/>
    </xf>
    <xf numFmtId="168" fontId="20" fillId="9" borderId="24" xfId="207" applyNumberFormat="1" applyFont="1" applyFill="1" applyBorder="1" applyAlignment="1" applyProtection="1">
      <alignment horizontal="center" vertical="center"/>
      <protection hidden="1"/>
    </xf>
    <xf numFmtId="0" fontId="20" fillId="5" borderId="10" xfId="223" applyFont="1" applyFill="1" applyBorder="1" applyAlignment="1" applyProtection="1">
      <alignment horizontal="center" vertical="center"/>
      <protection hidden="1"/>
    </xf>
    <xf numFmtId="0" fontId="20" fillId="20" borderId="36" xfId="219" applyFont="1" applyFill="1" applyBorder="1" applyAlignment="1" applyProtection="1">
      <alignment horizontal="center" vertical="center"/>
      <protection hidden="1"/>
    </xf>
    <xf numFmtId="0" fontId="20" fillId="20" borderId="10" xfId="219" applyFont="1" applyFill="1" applyBorder="1" applyAlignment="1" applyProtection="1">
      <alignment horizontal="center" vertical="center"/>
      <protection hidden="1"/>
    </xf>
    <xf numFmtId="0" fontId="20" fillId="20" borderId="14" xfId="219" applyFont="1" applyFill="1" applyBorder="1" applyAlignment="1" applyProtection="1">
      <alignment horizontal="center" vertical="center"/>
      <protection hidden="1"/>
    </xf>
    <xf numFmtId="44" fontId="20" fillId="20" borderId="24" xfId="219" applyNumberFormat="1" applyFont="1" applyFill="1" applyBorder="1" applyAlignment="1" applyProtection="1">
      <alignment horizontal="center" vertical="center"/>
      <protection hidden="1"/>
    </xf>
    <xf numFmtId="0" fontId="20" fillId="5" borderId="24" xfId="219" applyFont="1" applyFill="1" applyBorder="1" applyAlignment="1" applyProtection="1">
      <alignment horizontal="center" vertical="center"/>
      <protection hidden="1"/>
    </xf>
    <xf numFmtId="168" fontId="20" fillId="5" borderId="29" xfId="207" applyNumberFormat="1" applyFont="1" applyFill="1" applyBorder="1" applyAlignment="1" applyProtection="1">
      <alignment horizontal="center" vertical="center"/>
      <protection hidden="1"/>
    </xf>
    <xf numFmtId="2" fontId="20" fillId="5" borderId="25" xfId="0" applyNumberFormat="1" applyFont="1" applyFill="1" applyBorder="1" applyAlignment="1" applyProtection="1">
      <alignment horizontal="center" vertical="center"/>
      <protection hidden="1"/>
    </xf>
    <xf numFmtId="165" fontId="20" fillId="5" borderId="25" xfId="0" applyNumberFormat="1" applyFont="1" applyFill="1" applyBorder="1" applyAlignment="1" applyProtection="1">
      <alignment horizontal="center" vertical="center"/>
      <protection hidden="1"/>
    </xf>
    <xf numFmtId="165" fontId="20" fillId="5" borderId="24" xfId="0" applyNumberFormat="1" applyFont="1" applyFill="1" applyBorder="1" applyAlignment="1" applyProtection="1">
      <alignment horizontal="left" vertical="center"/>
      <protection hidden="1"/>
    </xf>
    <xf numFmtId="174" fontId="20" fillId="5" borderId="24" xfId="0" applyNumberFormat="1" applyFont="1" applyFill="1" applyBorder="1" applyAlignment="1" applyProtection="1">
      <alignment horizontal="center" vertical="center"/>
      <protection hidden="1"/>
    </xf>
    <xf numFmtId="0" fontId="33" fillId="5" borderId="0" xfId="0" applyFont="1" applyFill="1" applyBorder="1" applyAlignment="1" applyProtection="1">
      <alignment horizontal="center" vertical="center" wrapText="1"/>
      <protection hidden="1"/>
    </xf>
    <xf numFmtId="165" fontId="20" fillId="5" borderId="0" xfId="0" applyNumberFormat="1" applyFont="1" applyFill="1" applyBorder="1" applyAlignment="1" applyProtection="1">
      <alignment horizontal="center" vertical="center"/>
      <protection hidden="1"/>
    </xf>
    <xf numFmtId="165" fontId="20" fillId="5" borderId="0" xfId="0" applyNumberFormat="1" applyFont="1" applyFill="1" applyBorder="1" applyAlignment="1" applyProtection="1">
      <alignment horizontal="left" vertical="center"/>
      <protection hidden="1"/>
    </xf>
    <xf numFmtId="0" fontId="20" fillId="5" borderId="24" xfId="223" applyFont="1" applyFill="1" applyBorder="1" applyAlignment="1" applyProtection="1">
      <alignment vertical="center"/>
      <protection hidden="1"/>
    </xf>
    <xf numFmtId="1" fontId="20" fillId="21" borderId="24" xfId="0" applyNumberFormat="1" applyFont="1" applyFill="1" applyBorder="1" applyAlignment="1" applyProtection="1">
      <alignment horizontal="center" vertical="center"/>
      <protection hidden="1"/>
    </xf>
    <xf numFmtId="168" fontId="20" fillId="5" borderId="0" xfId="207" applyNumberFormat="1"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32" xfId="223" applyFont="1" applyFill="1" applyBorder="1" applyAlignment="1" applyProtection="1">
      <alignment horizontal="center" vertical="center"/>
      <protection hidden="1"/>
    </xf>
    <xf numFmtId="0" fontId="20" fillId="5" borderId="32" xfId="223" applyFont="1" applyFill="1" applyBorder="1" applyAlignment="1" applyProtection="1">
      <alignment vertical="center"/>
      <protection hidden="1"/>
    </xf>
    <xf numFmtId="44" fontId="20" fillId="5" borderId="32" xfId="223" applyNumberFormat="1" applyFont="1" applyFill="1" applyBorder="1" applyAlignment="1" applyProtection="1">
      <alignment horizontal="center" vertical="center"/>
      <protection hidden="1"/>
    </xf>
    <xf numFmtId="1" fontId="20" fillId="5" borderId="32" xfId="223" applyNumberFormat="1" applyFont="1" applyFill="1" applyBorder="1" applyAlignment="1" applyProtection="1">
      <alignment horizontal="center" vertical="center"/>
      <protection hidden="1"/>
    </xf>
    <xf numFmtId="165" fontId="20" fillId="5" borderId="32" xfId="0" applyNumberFormat="1" applyFont="1" applyFill="1" applyBorder="1" applyAlignment="1" applyProtection="1">
      <alignment horizontal="center" vertical="center"/>
      <protection hidden="1"/>
    </xf>
    <xf numFmtId="175" fontId="20" fillId="5" borderId="32" xfId="223" applyNumberFormat="1" applyFont="1" applyFill="1" applyBorder="1" applyAlignment="1" applyProtection="1">
      <alignment horizontal="center" vertical="center"/>
      <protection hidden="1"/>
    </xf>
    <xf numFmtId="168" fontId="20" fillId="5" borderId="32" xfId="0" applyNumberFormat="1" applyFont="1" applyFill="1" applyBorder="1" applyAlignment="1" applyProtection="1">
      <alignment horizontal="center" vertical="center"/>
      <protection hidden="1"/>
    </xf>
    <xf numFmtId="0" fontId="20" fillId="15" borderId="98" xfId="0" applyFont="1" applyFill="1" applyBorder="1" applyAlignment="1" applyProtection="1">
      <alignment vertical="center"/>
      <protection hidden="1"/>
    </xf>
    <xf numFmtId="168" fontId="20" fillId="15" borderId="99" xfId="0" applyNumberFormat="1" applyFont="1" applyFill="1" applyBorder="1" applyAlignment="1" applyProtection="1">
      <alignment vertical="center"/>
      <protection hidden="1"/>
    </xf>
    <xf numFmtId="0" fontId="20" fillId="5" borderId="8" xfId="0" applyFont="1" applyFill="1" applyBorder="1" applyProtection="1">
      <protection hidden="1"/>
    </xf>
    <xf numFmtId="6" fontId="32" fillId="5" borderId="17" xfId="0" applyNumberFormat="1" applyFont="1" applyFill="1" applyBorder="1" applyAlignment="1" applyProtection="1">
      <alignment horizontal="center" vertical="center"/>
      <protection hidden="1"/>
    </xf>
    <xf numFmtId="2" fontId="20" fillId="5" borderId="0" xfId="0" applyNumberFormat="1" applyFont="1" applyFill="1" applyBorder="1" applyAlignment="1" applyProtection="1">
      <alignment horizontal="center" vertical="center"/>
      <protection hidden="1"/>
    </xf>
    <xf numFmtId="168" fontId="20" fillId="12" borderId="24" xfId="0" applyNumberFormat="1" applyFont="1" applyFill="1" applyBorder="1" applyAlignment="1" applyProtection="1">
      <alignment horizontal="center" vertical="center"/>
      <protection hidden="1"/>
    </xf>
    <xf numFmtId="168" fontId="20" fillId="12" borderId="29" xfId="0" applyNumberFormat="1" applyFont="1" applyFill="1" applyBorder="1" applyAlignment="1" applyProtection="1">
      <alignment horizontal="center" vertical="center"/>
      <protection hidden="1"/>
    </xf>
    <xf numFmtId="0" fontId="20" fillId="0" borderId="24" xfId="0" applyFont="1" applyFill="1" applyBorder="1" applyAlignment="1" applyProtection="1">
      <alignment vertical="center"/>
      <protection hidden="1"/>
    </xf>
    <xf numFmtId="168" fontId="20" fillId="0" borderId="24" xfId="207" applyNumberFormat="1" applyFont="1" applyBorder="1" applyProtection="1">
      <protection hidden="1"/>
    </xf>
    <xf numFmtId="168" fontId="20" fillId="0" borderId="10" xfId="207" applyNumberFormat="1" applyFont="1" applyBorder="1" applyProtection="1">
      <protection hidden="1"/>
    </xf>
    <xf numFmtId="168" fontId="20" fillId="3" borderId="48" xfId="0" applyNumberFormat="1" applyFont="1" applyFill="1" applyBorder="1" applyAlignment="1" applyProtection="1">
      <alignment horizontal="center" vertical="center"/>
      <protection hidden="1"/>
    </xf>
    <xf numFmtId="0" fontId="20" fillId="5" borderId="36" xfId="219" applyFont="1" applyFill="1" applyBorder="1" applyAlignment="1" applyProtection="1">
      <alignment horizontal="center" vertical="center"/>
      <protection hidden="1"/>
    </xf>
    <xf numFmtId="0" fontId="20" fillId="5" borderId="10" xfId="219" applyFont="1" applyFill="1" applyBorder="1" applyAlignment="1" applyProtection="1">
      <alignment horizontal="center" vertical="center"/>
      <protection hidden="1"/>
    </xf>
    <xf numFmtId="0" fontId="20" fillId="5" borderId="14" xfId="219" applyFont="1" applyFill="1" applyBorder="1" applyAlignment="1" applyProtection="1">
      <alignment horizontal="center" vertical="center"/>
      <protection hidden="1"/>
    </xf>
    <xf numFmtId="44" fontId="20" fillId="5" borderId="24" xfId="219" applyNumberFormat="1" applyFont="1" applyFill="1" applyBorder="1" applyAlignment="1" applyProtection="1">
      <alignment horizontal="center" vertical="center"/>
      <protection hidden="1"/>
    </xf>
    <xf numFmtId="0" fontId="20" fillId="5" borderId="16" xfId="223" applyFont="1" applyFill="1" applyBorder="1" applyAlignment="1" applyProtection="1">
      <alignment horizontal="center" vertical="center"/>
      <protection hidden="1"/>
    </xf>
    <xf numFmtId="44" fontId="20" fillId="5" borderId="84" xfId="223" applyNumberFormat="1" applyFont="1" applyFill="1" applyBorder="1" applyAlignment="1" applyProtection="1">
      <alignment horizontal="center" vertical="center"/>
      <protection hidden="1"/>
    </xf>
    <xf numFmtId="1" fontId="20" fillId="5" borderId="84" xfId="223" applyNumberFormat="1" applyFont="1" applyFill="1" applyBorder="1" applyAlignment="1" applyProtection="1">
      <alignment horizontal="center" vertical="center"/>
      <protection hidden="1"/>
    </xf>
    <xf numFmtId="0" fontId="20" fillId="5" borderId="84" xfId="223" applyFont="1" applyFill="1" applyBorder="1" applyAlignment="1" applyProtection="1">
      <alignment horizontal="center" vertical="center"/>
      <protection hidden="1"/>
    </xf>
    <xf numFmtId="175" fontId="20" fillId="5" borderId="84" xfId="223"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wrapText="1"/>
      <protection hidden="1"/>
    </xf>
    <xf numFmtId="2" fontId="33" fillId="0" borderId="0" xfId="0" applyNumberFormat="1" applyFont="1" applyFill="1" applyBorder="1" applyAlignment="1" applyProtection="1">
      <alignment horizontal="center" vertical="center" wrapText="1"/>
      <protection hidden="1"/>
    </xf>
    <xf numFmtId="165" fontId="33" fillId="0"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vertical="center" wrapText="1"/>
      <protection hidden="1"/>
    </xf>
    <xf numFmtId="0" fontId="34"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protection hidden="1"/>
    </xf>
    <xf numFmtId="168" fontId="20" fillId="0" borderId="0" xfId="207" applyNumberFormat="1" applyFont="1" applyFill="1" applyBorder="1" applyProtection="1">
      <protection hidden="1"/>
    </xf>
    <xf numFmtId="0" fontId="20" fillId="0" borderId="0" xfId="223" applyFont="1" applyFill="1" applyBorder="1" applyAlignment="1" applyProtection="1">
      <alignment horizontal="center" vertical="center"/>
      <protection hidden="1"/>
    </xf>
    <xf numFmtId="0" fontId="20" fillId="0" borderId="0" xfId="223" applyFont="1" applyFill="1" applyBorder="1" applyAlignment="1" applyProtection="1">
      <alignment vertical="center"/>
      <protection hidden="1"/>
    </xf>
    <xf numFmtId="44" fontId="20" fillId="0" borderId="0" xfId="223" applyNumberFormat="1" applyFont="1" applyFill="1" applyBorder="1" applyAlignment="1" applyProtection="1">
      <alignment horizontal="center" vertical="center"/>
      <protection hidden="1"/>
    </xf>
    <xf numFmtId="1" fontId="20" fillId="0" borderId="0" xfId="223" applyNumberFormat="1" applyFont="1" applyFill="1" applyBorder="1" applyAlignment="1" applyProtection="1">
      <alignment horizontal="center" vertical="center"/>
      <protection hidden="1"/>
    </xf>
    <xf numFmtId="165" fontId="20" fillId="0" borderId="0" xfId="0" applyNumberFormat="1" applyFont="1" applyFill="1" applyBorder="1" applyAlignment="1" applyProtection="1">
      <alignment horizontal="center" vertical="center"/>
      <protection hidden="1"/>
    </xf>
    <xf numFmtId="175" fontId="20" fillId="0" borderId="0" xfId="223" applyNumberFormat="1" applyFont="1" applyFill="1" applyBorder="1" applyAlignment="1" applyProtection="1">
      <alignment horizontal="center" vertical="center"/>
      <protection hidden="1"/>
    </xf>
    <xf numFmtId="8" fontId="20" fillId="0" borderId="0" xfId="0" applyNumberFormat="1" applyFont="1" applyFill="1" applyBorder="1" applyAlignment="1" applyProtection="1">
      <alignment horizontal="center" vertical="center"/>
      <protection hidden="1"/>
    </xf>
    <xf numFmtId="168" fontId="20" fillId="0" borderId="0" xfId="207" applyNumberFormat="1" applyFont="1" applyFill="1" applyBorder="1" applyAlignment="1" applyProtection="1">
      <alignment horizontal="center" vertical="center"/>
      <protection hidden="1"/>
    </xf>
    <xf numFmtId="0" fontId="36" fillId="0" borderId="0" xfId="0" applyFont="1" applyFill="1" applyBorder="1" applyAlignment="1" applyProtection="1">
      <alignment vertical="center"/>
      <protection hidden="1"/>
    </xf>
    <xf numFmtId="0" fontId="20" fillId="0" borderId="0" xfId="219" applyFont="1" applyFill="1" applyBorder="1" applyAlignment="1" applyProtection="1">
      <alignment horizontal="center" vertical="center"/>
      <protection hidden="1"/>
    </xf>
    <xf numFmtId="165" fontId="20" fillId="0" borderId="0" xfId="0" applyNumberFormat="1" applyFont="1" applyFill="1" applyBorder="1" applyAlignment="1" applyProtection="1">
      <alignment horizontal="left" vertical="center"/>
      <protection hidden="1"/>
    </xf>
    <xf numFmtId="174" fontId="20" fillId="0" borderId="0"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right" vertical="center" wrapText="1" indent="1"/>
      <protection hidden="1"/>
    </xf>
    <xf numFmtId="168" fontId="20" fillId="0" borderId="0" xfId="0" applyNumberFormat="1" applyFont="1" applyFill="1" applyBorder="1" applyAlignment="1" applyProtection="1">
      <alignment vertical="center"/>
      <protection hidden="1"/>
    </xf>
    <xf numFmtId="168" fontId="32" fillId="0" borderId="0" xfId="0" applyNumberFormat="1" applyFont="1" applyFill="1" applyBorder="1" applyAlignment="1" applyProtection="1">
      <alignment vertical="center"/>
      <protection hidden="1"/>
    </xf>
    <xf numFmtId="168" fontId="32" fillId="0" borderId="0" xfId="0" applyNumberFormat="1" applyFont="1" applyFill="1" applyBorder="1" applyAlignment="1" applyProtection="1">
      <alignment horizontal="center" vertical="center"/>
      <protection hidden="1"/>
    </xf>
    <xf numFmtId="168" fontId="32" fillId="0" borderId="0" xfId="0" applyNumberFormat="1" applyFont="1" applyFill="1" applyBorder="1" applyAlignment="1" applyProtection="1">
      <alignment horizontal="right" vertical="center"/>
      <protection hidden="1"/>
    </xf>
    <xf numFmtId="10" fontId="32" fillId="0" borderId="0" xfId="209" applyNumberFormat="1" applyFont="1" applyFill="1" applyBorder="1" applyAlignment="1" applyProtection="1">
      <alignment vertical="center"/>
      <protection hidden="1"/>
    </xf>
    <xf numFmtId="2" fontId="32" fillId="0" borderId="0" xfId="0" applyNumberFormat="1" applyFont="1" applyFill="1" applyBorder="1" applyAlignment="1" applyProtection="1">
      <alignment horizontal="center" vertical="center"/>
      <protection hidden="1"/>
    </xf>
    <xf numFmtId="173" fontId="20" fillId="0" borderId="0" xfId="0" applyNumberFormat="1" applyFont="1" applyFill="1" applyBorder="1" applyProtection="1">
      <protection hidden="1"/>
    </xf>
    <xf numFmtId="10" fontId="32" fillId="0" borderId="0" xfId="209" applyNumberFormat="1" applyFont="1" applyFill="1" applyBorder="1" applyAlignment="1" applyProtection="1">
      <alignment horizontal="right" vertical="center"/>
      <protection hidden="1"/>
    </xf>
    <xf numFmtId="0" fontId="20" fillId="0" borderId="0" xfId="0" applyFont="1" applyFill="1" applyBorder="1" applyAlignment="1" applyProtection="1">
      <alignment horizontal="center"/>
      <protection hidden="1"/>
    </xf>
    <xf numFmtId="0" fontId="20" fillId="0" borderId="0" xfId="223" applyFont="1" applyFill="1" applyBorder="1" applyAlignment="1" applyProtection="1">
      <alignment horizontal="left" vertical="center"/>
      <protection hidden="1"/>
    </xf>
    <xf numFmtId="9" fontId="20" fillId="0" borderId="0" xfId="223" applyNumberFormat="1" applyFont="1" applyFill="1" applyBorder="1" applyAlignment="1" applyProtection="1">
      <alignment horizontal="center" vertical="center"/>
      <protection hidden="1"/>
    </xf>
    <xf numFmtId="173" fontId="20" fillId="0" borderId="0" xfId="223" applyNumberFormat="1" applyFont="1" applyFill="1" applyBorder="1" applyAlignment="1" applyProtection="1">
      <alignment horizontal="center" vertical="center"/>
      <protection hidden="1"/>
    </xf>
    <xf numFmtId="44" fontId="20" fillId="0" borderId="0" xfId="219" applyNumberFormat="1" applyFont="1" applyFill="1" applyBorder="1" applyAlignment="1" applyProtection="1">
      <alignment horizontal="center" vertical="center"/>
      <protection hidden="1"/>
    </xf>
    <xf numFmtId="38" fontId="32" fillId="0" borderId="0" xfId="207" applyNumberFormat="1" applyFont="1" applyFill="1" applyBorder="1" applyAlignment="1" applyProtection="1">
      <alignment horizontal="center" vertical="center"/>
      <protection hidden="1"/>
    </xf>
    <xf numFmtId="0" fontId="20" fillId="0" borderId="0" xfId="0" applyFont="1" applyBorder="1" applyAlignment="1" applyProtection="1">
      <alignment horizontal="center"/>
      <protection hidden="1"/>
    </xf>
    <xf numFmtId="0" fontId="20" fillId="5" borderId="0" xfId="0" applyFont="1" applyFill="1" applyBorder="1" applyAlignment="1" applyProtection="1">
      <protection hidden="1"/>
    </xf>
    <xf numFmtId="6" fontId="32" fillId="5" borderId="35" xfId="0" applyNumberFormat="1" applyFont="1" applyFill="1" applyBorder="1" applyAlignment="1" applyProtection="1">
      <alignment horizontal="center" vertical="center"/>
      <protection hidden="1"/>
    </xf>
    <xf numFmtId="0" fontId="32" fillId="5" borderId="0" xfId="0" applyFont="1" applyFill="1" applyBorder="1" applyAlignment="1" applyProtection="1">
      <alignment vertical="center" wrapText="1"/>
      <protection hidden="1"/>
    </xf>
    <xf numFmtId="6" fontId="32" fillId="5" borderId="0" xfId="207" applyNumberFormat="1" applyFont="1" applyFill="1" applyBorder="1" applyAlignment="1" applyProtection="1">
      <alignment horizontal="center" vertical="center"/>
      <protection hidden="1"/>
    </xf>
    <xf numFmtId="0" fontId="20" fillId="5" borderId="24" xfId="0" applyFont="1" applyFill="1" applyBorder="1" applyAlignment="1" applyProtection="1">
      <alignment horizontal="center" vertical="center" wrapText="1"/>
      <protection hidden="1"/>
    </xf>
    <xf numFmtId="2" fontId="32" fillId="5" borderId="29" xfId="0" applyNumberFormat="1" applyFont="1" applyFill="1" applyBorder="1" applyAlignment="1" applyProtection="1">
      <alignment horizontal="center" vertical="center"/>
      <protection hidden="1"/>
    </xf>
    <xf numFmtId="0" fontId="20" fillId="5" borderId="0" xfId="0" applyFont="1" applyFill="1" applyAlignment="1" applyProtection="1">
      <alignment horizontal="center"/>
      <protection hidden="1"/>
    </xf>
    <xf numFmtId="0" fontId="32" fillId="5" borderId="0" xfId="0" applyFont="1" applyFill="1" applyBorder="1" applyAlignment="1" applyProtection="1">
      <alignment vertical="center"/>
      <protection hidden="1"/>
    </xf>
    <xf numFmtId="0" fontId="32" fillId="5" borderId="0" xfId="0" applyFont="1" applyFill="1" applyBorder="1" applyAlignment="1" applyProtection="1">
      <alignment horizontal="right" vertical="center"/>
      <protection hidden="1"/>
    </xf>
    <xf numFmtId="0" fontId="32" fillId="5" borderId="0" xfId="0" applyFont="1" applyFill="1" applyBorder="1" applyAlignment="1" applyProtection="1">
      <alignment horizontal="center" vertical="center"/>
      <protection hidden="1"/>
    </xf>
    <xf numFmtId="2" fontId="20" fillId="5" borderId="0" xfId="0" applyNumberFormat="1" applyFont="1" applyFill="1" applyBorder="1" applyProtection="1">
      <protection hidden="1"/>
    </xf>
    <xf numFmtId="0" fontId="0" fillId="5" borderId="0" xfId="0" applyFont="1" applyFill="1" applyBorder="1" applyProtection="1">
      <protection hidden="1"/>
    </xf>
    <xf numFmtId="1" fontId="32" fillId="5" borderId="29" xfId="0" applyNumberFormat="1" applyFont="1" applyFill="1" applyBorder="1" applyAlignment="1" applyProtection="1">
      <alignment horizontal="center" vertical="center"/>
      <protection hidden="1"/>
    </xf>
    <xf numFmtId="0" fontId="32" fillId="5" borderId="0" xfId="0" applyFont="1" applyFill="1" applyBorder="1" applyAlignment="1" applyProtection="1">
      <alignment horizontal="center" vertical="center" wrapText="1"/>
      <protection hidden="1"/>
    </xf>
    <xf numFmtId="2" fontId="33" fillId="5" borderId="0" xfId="0" applyNumberFormat="1" applyFont="1" applyFill="1" applyBorder="1" applyAlignment="1" applyProtection="1">
      <alignment horizontal="center" vertical="center" wrapText="1"/>
      <protection hidden="1"/>
    </xf>
    <xf numFmtId="165" fontId="33" fillId="5" borderId="0" xfId="0" applyNumberFormat="1" applyFont="1" applyFill="1" applyBorder="1" applyAlignment="1" applyProtection="1">
      <alignment horizontal="center" vertical="center"/>
      <protection hidden="1"/>
    </xf>
    <xf numFmtId="0" fontId="33" fillId="5" borderId="0" xfId="0" applyFont="1" applyFill="1" applyBorder="1" applyAlignment="1" applyProtection="1">
      <alignment vertical="center" wrapText="1"/>
      <protection hidden="1"/>
    </xf>
    <xf numFmtId="0" fontId="34" fillId="5" borderId="0" xfId="0" applyFont="1" applyFill="1" applyBorder="1" applyAlignment="1" applyProtection="1">
      <alignment horizontal="center" vertical="center" wrapText="1"/>
      <protection hidden="1"/>
    </xf>
    <xf numFmtId="0" fontId="34" fillId="5" borderId="0" xfId="0" applyFont="1" applyFill="1" applyBorder="1" applyAlignment="1" applyProtection="1">
      <alignment horizontal="center" vertical="center"/>
      <protection hidden="1"/>
    </xf>
    <xf numFmtId="0" fontId="20" fillId="5" borderId="32" xfId="0" applyFont="1" applyFill="1" applyBorder="1" applyAlignment="1" applyProtection="1">
      <alignment horizontal="center" vertical="center" wrapText="1"/>
      <protection hidden="1"/>
    </xf>
    <xf numFmtId="1" fontId="32" fillId="5" borderId="33" xfId="0" applyNumberFormat="1" applyFont="1" applyFill="1" applyBorder="1" applyAlignment="1" applyProtection="1">
      <alignment horizontal="center" vertical="center"/>
      <protection hidden="1"/>
    </xf>
    <xf numFmtId="168" fontId="20" fillId="5" borderId="0" xfId="207" applyNumberFormat="1" applyFont="1" applyFill="1" applyBorder="1" applyProtection="1">
      <protection hidden="1"/>
    </xf>
    <xf numFmtId="0" fontId="9" fillId="0" borderId="0" xfId="0" applyFont="1" applyAlignment="1" applyProtection="1">
      <alignment horizontal="left" vertical="top"/>
      <protection hidden="1"/>
    </xf>
    <xf numFmtId="168" fontId="20" fillId="0" borderId="0" xfId="0" applyNumberFormat="1" applyFont="1" applyAlignment="1" applyProtection="1">
      <alignment horizontal="center" vertical="center"/>
      <protection hidden="1"/>
    </xf>
    <xf numFmtId="168" fontId="20" fillId="0" borderId="0" xfId="0" applyNumberFormat="1" applyFont="1" applyProtection="1">
      <protection hidden="1"/>
    </xf>
    <xf numFmtId="0" fontId="49" fillId="0" borderId="0" xfId="0" applyFont="1" applyAlignment="1" applyProtection="1">
      <alignment vertical="center"/>
      <protection hidden="1"/>
    </xf>
    <xf numFmtId="0" fontId="32" fillId="0" borderId="0" xfId="0" applyFont="1" applyAlignment="1" applyProtection="1">
      <alignment vertical="center"/>
      <protection hidden="1"/>
    </xf>
    <xf numFmtId="168" fontId="20" fillId="0" borderId="0" xfId="0" applyNumberFormat="1" applyFont="1" applyAlignment="1" applyProtection="1">
      <alignment vertical="center"/>
      <protection hidden="1"/>
    </xf>
    <xf numFmtId="168" fontId="32" fillId="0" borderId="0" xfId="0" applyNumberFormat="1" applyFont="1" applyAlignment="1" applyProtection="1">
      <alignment vertical="center"/>
      <protection hidden="1"/>
    </xf>
    <xf numFmtId="10" fontId="32" fillId="0" borderId="0" xfId="0" applyNumberFormat="1" applyFont="1" applyAlignment="1" applyProtection="1">
      <alignment vertical="center"/>
      <protection hidden="1"/>
    </xf>
    <xf numFmtId="168" fontId="32" fillId="0" borderId="0" xfId="0" applyNumberFormat="1" applyFont="1" applyAlignment="1" applyProtection="1">
      <alignment horizontal="center" vertical="center"/>
      <protection hidden="1"/>
    </xf>
    <xf numFmtId="2" fontId="20" fillId="0" borderId="0" xfId="0" applyNumberFormat="1" applyFont="1" applyFill="1" applyProtection="1">
      <protection hidden="1"/>
    </xf>
    <xf numFmtId="0" fontId="20" fillId="0" borderId="24" xfId="0" applyFont="1" applyFill="1" applyBorder="1" applyProtection="1">
      <protection hidden="1"/>
    </xf>
    <xf numFmtId="0" fontId="20" fillId="0" borderId="28" xfId="0" applyFont="1" applyFill="1" applyBorder="1" applyAlignment="1" applyProtection="1">
      <alignment horizontal="center" vertical="center"/>
      <protection hidden="1"/>
    </xf>
    <xf numFmtId="0" fontId="20" fillId="0" borderId="29" xfId="0" applyFont="1" applyFill="1" applyBorder="1" applyAlignment="1" applyProtection="1">
      <alignment horizontal="center" vertical="center"/>
      <protection hidden="1"/>
    </xf>
    <xf numFmtId="0" fontId="20" fillId="0" borderId="25" xfId="0" applyFont="1" applyBorder="1" applyAlignment="1" applyProtection="1">
      <alignment horizontal="right" vertical="center"/>
      <protection hidden="1"/>
    </xf>
    <xf numFmtId="0" fontId="20" fillId="22" borderId="25" xfId="0" applyFont="1" applyFill="1" applyBorder="1" applyAlignment="1" applyProtection="1">
      <alignment horizontal="right" vertical="center"/>
      <protection hidden="1"/>
    </xf>
    <xf numFmtId="0" fontId="20" fillId="22" borderId="24" xfId="0" applyFont="1" applyFill="1" applyBorder="1" applyAlignment="1" applyProtection="1">
      <alignment horizontal="right" vertical="center" wrapText="1"/>
      <protection hidden="1"/>
    </xf>
    <xf numFmtId="0" fontId="20" fillId="0" borderId="0" xfId="0" applyFont="1" applyAlignment="1" applyProtection="1">
      <alignment horizontal="center" vertical="center" wrapText="1"/>
      <protection hidden="1"/>
    </xf>
    <xf numFmtId="168" fontId="20" fillId="22" borderId="71" xfId="205" applyNumberFormat="1" applyFont="1" applyFill="1" applyBorder="1" applyAlignment="1" applyProtection="1">
      <alignment horizontal="center" vertical="center"/>
      <protection hidden="1"/>
    </xf>
    <xf numFmtId="168" fontId="20" fillId="0" borderId="71" xfId="205" applyNumberFormat="1" applyFont="1" applyBorder="1" applyProtection="1">
      <protection hidden="1"/>
    </xf>
    <xf numFmtId="168" fontId="20" fillId="22" borderId="23" xfId="205" applyNumberFormat="1" applyFont="1" applyFill="1" applyBorder="1" applyAlignment="1" applyProtection="1">
      <alignment horizontal="center" vertical="center"/>
      <protection hidden="1"/>
    </xf>
    <xf numFmtId="0" fontId="20" fillId="23" borderId="98" xfId="0" applyFont="1" applyFill="1" applyBorder="1" applyAlignment="1" applyProtection="1">
      <alignment horizontal="right" vertical="center"/>
      <protection hidden="1"/>
    </xf>
    <xf numFmtId="168" fontId="20" fillId="23" borderId="44" xfId="205" applyNumberFormat="1" applyFont="1" applyFill="1" applyBorder="1" applyAlignment="1" applyProtection="1">
      <alignment vertical="center"/>
      <protection hidden="1"/>
    </xf>
    <xf numFmtId="0" fontId="20" fillId="22" borderId="25" xfId="0" applyFont="1" applyFill="1" applyBorder="1" applyAlignment="1" applyProtection="1">
      <alignment horizontal="right" vertical="center" wrapText="1"/>
      <protection hidden="1"/>
    </xf>
    <xf numFmtId="0" fontId="20" fillId="22" borderId="32" xfId="0" applyFont="1" applyFill="1" applyBorder="1" applyAlignment="1" applyProtection="1">
      <alignment horizontal="center" vertical="center" wrapText="1"/>
      <protection hidden="1"/>
    </xf>
    <xf numFmtId="0" fontId="20" fillId="22" borderId="61" xfId="0" applyFont="1" applyFill="1" applyBorder="1" applyAlignment="1" applyProtection="1">
      <alignment horizontal="center" vertical="center" wrapText="1"/>
      <protection hidden="1"/>
    </xf>
    <xf numFmtId="0" fontId="20" fillId="22" borderId="61" xfId="0" applyFont="1" applyFill="1" applyBorder="1" applyAlignment="1" applyProtection="1">
      <alignment horizontal="center" vertical="center"/>
      <protection hidden="1"/>
    </xf>
    <xf numFmtId="0" fontId="20" fillId="22" borderId="52" xfId="0" applyFont="1" applyFill="1" applyBorder="1" applyAlignment="1" applyProtection="1">
      <alignment horizontal="center" vertical="center"/>
      <protection hidden="1"/>
    </xf>
    <xf numFmtId="176" fontId="20" fillId="12" borderId="24" xfId="223" applyNumberFormat="1" applyFont="1" applyFill="1" applyBorder="1" applyAlignment="1" applyProtection="1">
      <alignment horizontal="center" vertical="center"/>
      <protection hidden="1"/>
    </xf>
    <xf numFmtId="0" fontId="20" fillId="22" borderId="12" xfId="0" applyFont="1" applyFill="1" applyBorder="1" applyAlignment="1" applyProtection="1">
      <alignment horizontal="center" vertical="center"/>
      <protection hidden="1"/>
    </xf>
    <xf numFmtId="0" fontId="32" fillId="22" borderId="89" xfId="0" applyFont="1" applyFill="1" applyBorder="1" applyAlignment="1" applyProtection="1">
      <alignment horizontal="center" vertical="center" wrapText="1"/>
      <protection hidden="1"/>
    </xf>
    <xf numFmtId="168" fontId="32" fillId="0" borderId="100" xfId="205" applyNumberFormat="1" applyFont="1" applyBorder="1" applyAlignment="1" applyProtection="1">
      <alignment horizontal="center" vertical="center"/>
      <protection hidden="1"/>
    </xf>
    <xf numFmtId="0" fontId="32" fillId="0" borderId="101" xfId="0" applyFont="1" applyFill="1" applyBorder="1" applyAlignment="1" applyProtection="1">
      <alignment vertical="center"/>
      <protection hidden="1"/>
    </xf>
    <xf numFmtId="0" fontId="32" fillId="0" borderId="101" xfId="0" applyFont="1" applyFill="1" applyBorder="1" applyAlignment="1" applyProtection="1">
      <alignment vertical="center" wrapText="1"/>
      <protection hidden="1"/>
    </xf>
    <xf numFmtId="168" fontId="32" fillId="0" borderId="85" xfId="205" applyNumberFormat="1" applyFont="1" applyBorder="1" applyAlignment="1" applyProtection="1">
      <alignment horizontal="center" vertical="center"/>
      <protection hidden="1"/>
    </xf>
    <xf numFmtId="168" fontId="32" fillId="0" borderId="89" xfId="205" applyNumberFormat="1" applyFont="1" applyBorder="1" applyAlignment="1" applyProtection="1">
      <alignment horizontal="center" vertical="center"/>
      <protection hidden="1"/>
    </xf>
    <xf numFmtId="168" fontId="20" fillId="23" borderId="62" xfId="205" applyNumberFormat="1" applyFont="1" applyFill="1" applyBorder="1" applyAlignment="1" applyProtection="1">
      <alignment vertical="center"/>
      <protection hidden="1"/>
    </xf>
    <xf numFmtId="0" fontId="0" fillId="0" borderId="0" xfId="0" applyFont="1" applyProtection="1"/>
    <xf numFmtId="0" fontId="0" fillId="3" borderId="2" xfId="0" applyFill="1" applyBorder="1" applyAlignment="1">
      <alignment vertical="top"/>
    </xf>
    <xf numFmtId="0" fontId="0" fillId="3" borderId="14" xfId="0" applyNumberFormat="1" applyFill="1" applyBorder="1" applyAlignment="1" applyProtection="1">
      <alignment horizontal="left" vertical="top" wrapText="1"/>
    </xf>
    <xf numFmtId="0" fontId="0" fillId="3" borderId="5" xfId="0" applyNumberFormat="1" applyFill="1" applyBorder="1" applyAlignment="1" applyProtection="1">
      <alignment horizontal="left" vertical="top" wrapText="1"/>
    </xf>
    <xf numFmtId="0" fontId="0" fillId="3" borderId="102" xfId="0" applyNumberFormat="1" applyFill="1" applyBorder="1" applyAlignment="1" applyProtection="1">
      <alignment horizontal="left" vertical="top" wrapText="1"/>
    </xf>
    <xf numFmtId="0" fontId="0" fillId="3" borderId="103" xfId="0" applyNumberFormat="1" applyFill="1" applyBorder="1" applyAlignment="1" applyProtection="1">
      <alignment horizontal="left" vertical="top" wrapText="1"/>
    </xf>
    <xf numFmtId="0" fontId="0" fillId="3" borderId="22" xfId="0" applyNumberFormat="1" applyFill="1" applyBorder="1" applyAlignment="1" applyProtection="1">
      <alignment horizontal="left" vertical="top" wrapText="1"/>
    </xf>
    <xf numFmtId="0" fontId="0" fillId="3" borderId="93" xfId="0" applyNumberFormat="1" applyFill="1" applyBorder="1" applyAlignment="1" applyProtection="1">
      <alignment horizontal="left" vertical="top" wrapText="1"/>
    </xf>
    <xf numFmtId="173" fontId="0" fillId="0" borderId="0" xfId="0" applyNumberFormat="1"/>
    <xf numFmtId="172" fontId="0" fillId="0" borderId="0" xfId="0" applyNumberFormat="1"/>
    <xf numFmtId="173" fontId="0" fillId="3" borderId="22" xfId="0" applyNumberFormat="1" applyFill="1" applyBorder="1" applyAlignment="1" applyProtection="1">
      <alignment horizontal="right" vertical="top" wrapText="1"/>
    </xf>
    <xf numFmtId="173" fontId="0" fillId="3" borderId="22" xfId="0" applyNumberFormat="1" applyFill="1" applyBorder="1" applyAlignment="1" applyProtection="1">
      <alignment horizontal="right" vertical="top" wrapText="1"/>
      <protection locked="0"/>
    </xf>
    <xf numFmtId="173" fontId="0" fillId="3" borderId="14" xfId="0" applyNumberFormat="1" applyFill="1" applyBorder="1" applyAlignment="1" applyProtection="1">
      <alignment horizontal="right" vertical="top" wrapText="1"/>
    </xf>
    <xf numFmtId="173" fontId="0" fillId="3" borderId="14" xfId="0" applyNumberFormat="1" applyFill="1" applyBorder="1" applyAlignment="1" applyProtection="1">
      <alignment horizontal="right" vertical="top" wrapText="1"/>
      <protection locked="0"/>
    </xf>
    <xf numFmtId="173" fontId="0" fillId="3" borderId="102" xfId="0" applyNumberFormat="1" applyFill="1" applyBorder="1" applyAlignment="1" applyProtection="1">
      <alignment horizontal="right" vertical="top" wrapText="1"/>
    </xf>
    <xf numFmtId="173" fontId="0" fillId="3" borderId="102" xfId="0" applyNumberFormat="1" applyFill="1" applyBorder="1" applyAlignment="1" applyProtection="1">
      <alignment horizontal="right" vertical="top" wrapText="1"/>
      <protection locked="0"/>
    </xf>
    <xf numFmtId="173" fontId="0" fillId="3" borderId="22" xfId="0" applyNumberFormat="1" applyFill="1" applyBorder="1" applyAlignment="1">
      <alignment horizontal="right" vertical="top" wrapText="1"/>
    </xf>
    <xf numFmtId="173" fontId="0" fillId="3" borderId="14" xfId="0" applyNumberFormat="1" applyFill="1" applyBorder="1" applyAlignment="1">
      <alignment horizontal="right" vertical="top" wrapText="1"/>
    </xf>
    <xf numFmtId="173" fontId="0" fillId="3" borderId="102" xfId="0" applyNumberFormat="1" applyFill="1" applyBorder="1" applyAlignment="1">
      <alignment horizontal="right" vertical="top" wrapText="1"/>
    </xf>
    <xf numFmtId="0" fontId="0" fillId="0" borderId="0" xfId="0" applyFont="1" applyBorder="1" applyAlignment="1"/>
    <xf numFmtId="0" fontId="9" fillId="0" borderId="0" xfId="0" applyFont="1" applyBorder="1" applyAlignment="1">
      <alignment vertical="center"/>
    </xf>
    <xf numFmtId="0" fontId="9" fillId="0" borderId="0" xfId="0" applyFont="1" applyBorder="1"/>
    <xf numFmtId="0" fontId="0" fillId="0" borderId="0" xfId="0" applyFont="1" applyBorder="1"/>
    <xf numFmtId="0" fontId="0" fillId="3" borderId="47" xfId="0" applyFill="1" applyBorder="1" applyAlignment="1" applyProtection="1">
      <alignment vertical="top"/>
      <protection locked="0"/>
    </xf>
    <xf numFmtId="0" fontId="0" fillId="3" borderId="53" xfId="0" applyFill="1" applyBorder="1" applyAlignment="1" applyProtection="1">
      <alignment vertical="top"/>
      <protection locked="0"/>
    </xf>
    <xf numFmtId="0" fontId="0" fillId="3" borderId="9" xfId="0" applyFill="1" applyBorder="1" applyAlignment="1" applyProtection="1">
      <alignment vertical="top"/>
      <protection locked="0"/>
    </xf>
    <xf numFmtId="0" fontId="0" fillId="3" borderId="45" xfId="0" applyFill="1" applyBorder="1" applyAlignment="1" applyProtection="1">
      <alignment vertical="top"/>
      <protection locked="0"/>
    </xf>
    <xf numFmtId="0" fontId="2" fillId="0" borderId="56" xfId="212" applyFont="1" applyBorder="1" applyAlignment="1" applyProtection="1">
      <alignment horizontal="right" vertical="center"/>
    </xf>
    <xf numFmtId="0" fontId="0" fillId="9" borderId="70" xfId="208" applyFont="1" applyFill="1" applyBorder="1" applyAlignment="1" applyProtection="1">
      <alignment vertical="center"/>
    </xf>
    <xf numFmtId="0" fontId="0" fillId="9" borderId="74" xfId="208" applyFont="1" applyFill="1" applyBorder="1" applyAlignment="1" applyProtection="1">
      <alignment vertical="center"/>
    </xf>
    <xf numFmtId="9" fontId="2" fillId="7" borderId="69" xfId="414" applyFont="1" applyFill="1" applyBorder="1" applyAlignment="1" applyProtection="1">
      <alignment horizontal="right" vertical="center"/>
      <protection locked="0"/>
    </xf>
    <xf numFmtId="9" fontId="9" fillId="24" borderId="69" xfId="0" applyNumberFormat="1" applyFont="1" applyFill="1" applyBorder="1" applyAlignment="1" applyProtection="1">
      <alignment horizontal="right" vertical="center"/>
      <protection locked="0"/>
    </xf>
    <xf numFmtId="169" fontId="6" fillId="9" borderId="64" xfId="214" applyNumberFormat="1" applyFont="1" applyFill="1" applyBorder="1" applyAlignment="1" applyProtection="1">
      <alignment vertical="center"/>
    </xf>
    <xf numFmtId="169" fontId="6" fillId="9" borderId="83" xfId="214" applyNumberFormat="1" applyFont="1" applyFill="1" applyBorder="1" applyAlignment="1" applyProtection="1">
      <alignment vertical="center"/>
    </xf>
    <xf numFmtId="169" fontId="6" fillId="9" borderId="58" xfId="214" applyNumberFormat="1" applyFont="1" applyFill="1" applyBorder="1" applyAlignment="1" applyProtection="1">
      <alignment vertical="center"/>
    </xf>
    <xf numFmtId="0" fontId="1" fillId="0" borderId="0" xfId="212" applyFont="1" applyAlignment="1" applyProtection="1">
      <alignment vertical="center"/>
    </xf>
    <xf numFmtId="0" fontId="1" fillId="0" borderId="0" xfId="212" applyFont="1" applyAlignment="1" applyProtection="1">
      <alignment horizontal="right" vertical="center"/>
    </xf>
    <xf numFmtId="0" fontId="1" fillId="0" borderId="0" xfId="212" applyFont="1" applyAlignment="1" applyProtection="1">
      <alignment horizontal="left" vertical="center"/>
    </xf>
    <xf numFmtId="0" fontId="7" fillId="0" borderId="49" xfId="0" applyFont="1" applyBorder="1" applyAlignment="1">
      <alignment horizontal="left" vertical="top" wrapText="1"/>
    </xf>
    <xf numFmtId="0" fontId="7" fillId="0" borderId="26" xfId="0" applyFont="1" applyBorder="1" applyAlignment="1">
      <alignment horizontal="left" vertical="top" wrapText="1"/>
    </xf>
    <xf numFmtId="0" fontId="7" fillId="0" borderId="46"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40" xfId="0" applyFont="1" applyBorder="1" applyAlignment="1">
      <alignment horizontal="left" vertical="top" wrapText="1"/>
    </xf>
    <xf numFmtId="0" fontId="7" fillId="0" borderId="23" xfId="0" applyFont="1" applyBorder="1" applyAlignment="1">
      <alignment horizontal="left" vertical="top" wrapText="1"/>
    </xf>
    <xf numFmtId="0" fontId="7" fillId="0" borderId="17" xfId="0" applyFont="1" applyBorder="1" applyAlignment="1">
      <alignment horizontal="left" vertical="top" wrapText="1"/>
    </xf>
    <xf numFmtId="0" fontId="0" fillId="3" borderId="24" xfId="0" applyFill="1" applyBorder="1" applyAlignment="1" applyProtection="1">
      <alignment horizontal="left" vertical="top"/>
      <protection locked="0"/>
    </xf>
    <xf numFmtId="0" fontId="0" fillId="3" borderId="29" xfId="0" applyFill="1" applyBorder="1" applyAlignment="1" applyProtection="1">
      <alignment horizontal="left" vertical="top"/>
      <protection locked="0"/>
    </xf>
    <xf numFmtId="0" fontId="0" fillId="3" borderId="34" xfId="0" applyFill="1" applyBorder="1" applyAlignment="1" applyProtection="1">
      <alignment horizontal="left" vertical="top"/>
      <protection locked="0"/>
    </xf>
    <xf numFmtId="0" fontId="0" fillId="3" borderId="35" xfId="0" applyFill="1" applyBorder="1" applyAlignment="1" applyProtection="1">
      <alignment horizontal="left" vertical="top"/>
      <protection locked="0"/>
    </xf>
    <xf numFmtId="14" fontId="0" fillId="3" borderId="32" xfId="0" applyNumberFormat="1" applyFill="1" applyBorder="1" applyAlignment="1" applyProtection="1">
      <alignment horizontal="left" vertical="top"/>
      <protection locked="0"/>
    </xf>
    <xf numFmtId="0" fontId="0" fillId="3" borderId="32" xfId="0" applyFill="1" applyBorder="1" applyAlignment="1" applyProtection="1">
      <alignment horizontal="left" vertical="top"/>
      <protection locked="0"/>
    </xf>
    <xf numFmtId="0" fontId="0" fillId="3" borderId="33" xfId="0" applyFill="1" applyBorder="1" applyAlignment="1" applyProtection="1">
      <alignment horizontal="left" vertical="top"/>
      <protection locked="0"/>
    </xf>
    <xf numFmtId="0" fontId="7" fillId="3" borderId="28" xfId="0" applyFont="1" applyFill="1" applyBorder="1" applyAlignment="1">
      <alignment horizontal="left" vertical="top"/>
    </xf>
    <xf numFmtId="0" fontId="0" fillId="0" borderId="68" xfId="0" applyFill="1" applyBorder="1" applyAlignment="1" applyProtection="1">
      <alignment horizontal="left" vertical="top"/>
    </xf>
    <xf numFmtId="0" fontId="0" fillId="0" borderId="82" xfId="0" applyFill="1" applyBorder="1" applyAlignment="1" applyProtection="1">
      <alignment horizontal="left" vertical="top"/>
    </xf>
    <xf numFmtId="0" fontId="0" fillId="0" borderId="47" xfId="0" applyFill="1" applyBorder="1" applyAlignment="1" applyProtection="1">
      <alignment horizontal="left" vertical="top"/>
    </xf>
    <xf numFmtId="0" fontId="0" fillId="3" borderId="10"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7" fillId="3" borderId="8" xfId="0" applyFont="1" applyFill="1" applyBorder="1" applyAlignment="1">
      <alignment horizontal="left" vertical="top"/>
    </xf>
    <xf numFmtId="0" fontId="7" fillId="3" borderId="15" xfId="0" applyFont="1" applyFill="1" applyBorder="1" applyAlignment="1">
      <alignment horizontal="left" vertical="top"/>
    </xf>
    <xf numFmtId="0" fontId="7" fillId="3" borderId="32" xfId="0" applyFont="1" applyFill="1" applyBorder="1" applyAlignment="1" applyProtection="1">
      <alignment horizontal="left" vertical="top" wrapText="1"/>
    </xf>
    <xf numFmtId="0" fontId="7" fillId="3" borderId="33" xfId="0" applyFont="1" applyFill="1" applyBorder="1" applyAlignment="1" applyProtection="1">
      <alignment horizontal="left" vertical="top" wrapText="1"/>
    </xf>
    <xf numFmtId="0" fontId="7" fillId="0" borderId="28" xfId="0" applyFont="1" applyBorder="1" applyAlignment="1">
      <alignment horizontal="left" vertical="top" wrapText="1"/>
    </xf>
    <xf numFmtId="0" fontId="0" fillId="16" borderId="45" xfId="0" applyFill="1" applyBorder="1" applyAlignment="1" applyProtection="1">
      <alignment horizontal="left" vertical="top"/>
      <protection locked="0"/>
    </xf>
    <xf numFmtId="0" fontId="0" fillId="16" borderId="26" xfId="0" applyFill="1" applyBorder="1" applyAlignment="1" applyProtection="1">
      <alignment horizontal="left" vertical="top"/>
      <protection locked="0"/>
    </xf>
    <xf numFmtId="0" fontId="0" fillId="16" borderId="46" xfId="0" applyFill="1" applyBorder="1" applyAlignment="1" applyProtection="1">
      <alignment horizontal="left" vertical="top"/>
      <protection locked="0"/>
    </xf>
    <xf numFmtId="0" fontId="0" fillId="16" borderId="47" xfId="0" applyFill="1" applyBorder="1" applyAlignment="1" applyProtection="1">
      <alignment horizontal="left" vertical="top"/>
      <protection locked="0"/>
    </xf>
    <xf numFmtId="0" fontId="0" fillId="16" borderId="0" xfId="0" applyFill="1" applyBorder="1" applyAlignment="1" applyProtection="1">
      <alignment horizontal="left" vertical="top"/>
      <protection locked="0"/>
    </xf>
    <xf numFmtId="0" fontId="0" fillId="16" borderId="4" xfId="0" applyFill="1" applyBorder="1" applyAlignment="1" applyProtection="1">
      <alignment horizontal="left" vertical="top"/>
      <protection locked="0"/>
    </xf>
    <xf numFmtId="0" fontId="0" fillId="16" borderId="9" xfId="0" applyFill="1" applyBorder="1" applyAlignment="1" applyProtection="1">
      <alignment horizontal="left" vertical="top"/>
      <protection locked="0"/>
    </xf>
    <xf numFmtId="0" fontId="0" fillId="16" borderId="23" xfId="0" applyFill="1" applyBorder="1" applyAlignment="1" applyProtection="1">
      <alignment horizontal="left" vertical="top"/>
      <protection locked="0"/>
    </xf>
    <xf numFmtId="0" fontId="0" fillId="16" borderId="17" xfId="0" applyFill="1" applyBorder="1" applyAlignment="1" applyProtection="1">
      <alignment horizontal="left" vertical="top"/>
      <protection locked="0"/>
    </xf>
    <xf numFmtId="0" fontId="0" fillId="3" borderId="45" xfId="0" applyFill="1" applyBorder="1" applyAlignment="1" applyProtection="1">
      <alignment horizontal="left" vertical="top"/>
      <protection locked="0"/>
    </xf>
    <xf numFmtId="0" fontId="0" fillId="3" borderId="26" xfId="0" applyFill="1" applyBorder="1" applyAlignment="1" applyProtection="1">
      <alignment horizontal="left" vertical="top"/>
      <protection locked="0"/>
    </xf>
    <xf numFmtId="0" fontId="0" fillId="3" borderId="46" xfId="0" applyFill="1" applyBorder="1" applyAlignment="1" applyProtection="1">
      <alignment horizontal="left" vertical="top"/>
      <protection locked="0"/>
    </xf>
    <xf numFmtId="0" fontId="0" fillId="3" borderId="47"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0" fillId="0" borderId="27"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7" fillId="0" borderId="1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28" xfId="0" applyNumberFormat="1" applyFont="1" applyBorder="1" applyAlignment="1">
      <alignment horizontal="left" vertical="top" wrapText="1"/>
    </xf>
    <xf numFmtId="0" fontId="7" fillId="0" borderId="24" xfId="0" applyNumberFormat="1" applyFont="1" applyBorder="1" applyAlignment="1">
      <alignment horizontal="left" vertical="top" wrapText="1"/>
    </xf>
    <xf numFmtId="0" fontId="7" fillId="0" borderId="29" xfId="0" applyNumberFormat="1" applyFont="1" applyBorder="1" applyAlignment="1">
      <alignment horizontal="left" vertical="top" wrapText="1"/>
    </xf>
    <xf numFmtId="0" fontId="7" fillId="0" borderId="24"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19" xfId="0" applyFont="1" applyBorder="1" applyAlignment="1">
      <alignment horizontal="right" vertical="top" wrapText="1"/>
    </xf>
    <xf numFmtId="0" fontId="7" fillId="0" borderId="43" xfId="0" applyFont="1" applyBorder="1" applyAlignment="1">
      <alignment horizontal="right" vertical="top" wrapText="1"/>
    </xf>
    <xf numFmtId="0" fontId="7" fillId="0" borderId="44" xfId="0" applyFont="1" applyBorder="1" applyAlignment="1">
      <alignment horizontal="right" vertical="top" wrapText="1"/>
    </xf>
    <xf numFmtId="0" fontId="0" fillId="3" borderId="71" xfId="0" applyFill="1" applyBorder="1" applyAlignment="1" applyProtection="1">
      <alignment horizontal="left" vertical="top"/>
      <protection locked="0"/>
    </xf>
    <xf numFmtId="0" fontId="0" fillId="3" borderId="25" xfId="0" applyFill="1" applyBorder="1" applyAlignment="1" applyProtection="1">
      <alignment horizontal="left" vertical="top"/>
      <protection locked="0"/>
    </xf>
    <xf numFmtId="0" fontId="7" fillId="0" borderId="34" xfId="0" applyFont="1" applyBorder="1" applyAlignment="1">
      <alignment horizontal="left" vertical="top"/>
    </xf>
    <xf numFmtId="0" fontId="7" fillId="0" borderId="35" xfId="0" applyFont="1" applyBorder="1" applyAlignment="1">
      <alignment horizontal="left" vertical="top"/>
    </xf>
    <xf numFmtId="0" fontId="0" fillId="0" borderId="24"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7" fillId="3" borderId="49" xfId="0" applyFont="1" applyFill="1" applyBorder="1" applyAlignment="1">
      <alignment vertical="top" wrapText="1"/>
    </xf>
    <xf numFmtId="0" fontId="7" fillId="3" borderId="8" xfId="0" applyFont="1" applyFill="1" applyBorder="1" applyAlignment="1">
      <alignment vertical="top" wrapText="1"/>
    </xf>
    <xf numFmtId="0" fontId="7" fillId="3" borderId="11" xfId="0" applyFont="1" applyFill="1" applyBorder="1" applyAlignment="1">
      <alignment vertical="top" wrapText="1"/>
    </xf>
    <xf numFmtId="0" fontId="0" fillId="0" borderId="0" xfId="0" applyFill="1" applyBorder="1" applyAlignment="1">
      <alignment horizontal="left" vertical="top"/>
    </xf>
    <xf numFmtId="165" fontId="0" fillId="0" borderId="0" xfId="0" applyNumberFormat="1" applyFill="1" applyBorder="1" applyAlignment="1" applyProtection="1">
      <alignment horizontal="left" vertical="top" wrapText="1"/>
      <protection locked="0"/>
    </xf>
    <xf numFmtId="0" fontId="7" fillId="3" borderId="50" xfId="0" applyFont="1" applyFill="1" applyBorder="1" applyAlignment="1">
      <alignment vertical="top"/>
    </xf>
    <xf numFmtId="0" fontId="7" fillId="3" borderId="8" xfId="0" applyFont="1" applyFill="1" applyBorder="1" applyAlignment="1">
      <alignment vertical="top"/>
    </xf>
    <xf numFmtId="0" fontId="7" fillId="3" borderId="40" xfId="0" applyFont="1" applyFill="1" applyBorder="1" applyAlignment="1">
      <alignment vertical="top"/>
    </xf>
    <xf numFmtId="0" fontId="0" fillId="0" borderId="36" xfId="0" applyBorder="1" applyAlignment="1">
      <alignment horizontal="left" vertical="top"/>
    </xf>
    <xf numFmtId="0" fontId="0" fillId="0" borderId="0" xfId="0" applyFill="1" applyBorder="1" applyAlignment="1">
      <alignment vertical="top"/>
    </xf>
    <xf numFmtId="0" fontId="0" fillId="3" borderId="55" xfId="0" applyFill="1" applyBorder="1" applyAlignment="1" applyProtection="1">
      <alignment horizontal="left" vertical="top"/>
      <protection locked="0"/>
    </xf>
    <xf numFmtId="0" fontId="0" fillId="3" borderId="45" xfId="0" applyFill="1" applyBorder="1" applyAlignment="1" applyProtection="1">
      <alignment vertical="top" wrapText="1"/>
    </xf>
    <xf numFmtId="0" fontId="0" fillId="3" borderId="9" xfId="0" applyFill="1" applyBorder="1" applyAlignment="1" applyProtection="1">
      <alignment vertical="top" wrapText="1"/>
    </xf>
    <xf numFmtId="0" fontId="0" fillId="3" borderId="26" xfId="0" applyFill="1" applyBorder="1" applyAlignment="1" applyProtection="1">
      <alignment vertical="top" wrapText="1"/>
    </xf>
    <xf numFmtId="0" fontId="0" fillId="3" borderId="23" xfId="0" applyFill="1" applyBorder="1" applyAlignment="1" applyProtection="1">
      <alignment vertical="top" wrapText="1"/>
    </xf>
    <xf numFmtId="0" fontId="7" fillId="3" borderId="49" xfId="0" applyFont="1" applyFill="1" applyBorder="1" applyAlignment="1">
      <alignment vertical="top"/>
    </xf>
    <xf numFmtId="0" fontId="7" fillId="3" borderId="51" xfId="0" applyFont="1" applyFill="1" applyBorder="1" applyAlignment="1">
      <alignment vertical="top" wrapText="1"/>
    </xf>
    <xf numFmtId="0" fontId="7" fillId="3" borderId="40" xfId="0" applyFont="1" applyFill="1" applyBorder="1" applyAlignment="1">
      <alignment vertical="top" wrapText="1"/>
    </xf>
    <xf numFmtId="0" fontId="7" fillId="3" borderId="49" xfId="0" applyFont="1" applyFill="1" applyBorder="1" applyAlignment="1">
      <alignment horizontal="left" vertical="top"/>
    </xf>
    <xf numFmtId="0" fontId="0" fillId="3" borderId="55" xfId="0" applyFill="1" applyBorder="1" applyAlignment="1" applyProtection="1">
      <alignment horizontal="center" vertical="top"/>
      <protection locked="0"/>
    </xf>
    <xf numFmtId="0" fontId="0" fillId="3" borderId="25" xfId="0" applyFill="1" applyBorder="1" applyAlignment="1" applyProtection="1">
      <alignment horizontal="center" vertical="top"/>
      <protection locked="0"/>
    </xf>
    <xf numFmtId="0" fontId="0" fillId="3" borderId="46" xfId="0" applyFill="1" applyBorder="1" applyAlignment="1" applyProtection="1">
      <alignment vertical="top" wrapText="1"/>
    </xf>
    <xf numFmtId="0" fontId="0" fillId="3" borderId="17" xfId="0" applyFill="1" applyBorder="1" applyAlignment="1" applyProtection="1">
      <alignment vertical="top" wrapText="1"/>
    </xf>
    <xf numFmtId="0" fontId="0" fillId="0" borderId="0" xfId="0" applyFill="1" applyBorder="1" applyAlignment="1">
      <alignment horizontal="left" vertical="top" wrapText="1"/>
    </xf>
    <xf numFmtId="0" fontId="0" fillId="0" borderId="0" xfId="0" applyFill="1" applyBorder="1" applyAlignment="1" applyProtection="1">
      <alignment horizontal="left" vertical="top" wrapText="1"/>
      <protection locked="0"/>
    </xf>
    <xf numFmtId="0" fontId="0" fillId="0" borderId="23" xfId="0" applyBorder="1" applyAlignment="1">
      <alignment horizontal="left" vertical="top"/>
    </xf>
    <xf numFmtId="0" fontId="0" fillId="0" borderId="0" xfId="0" applyBorder="1" applyAlignment="1">
      <alignment horizontal="left" vertical="top"/>
    </xf>
    <xf numFmtId="0" fontId="0" fillId="3" borderId="2" xfId="0" applyFill="1" applyBorder="1" applyAlignment="1">
      <alignment vertical="top"/>
    </xf>
    <xf numFmtId="0" fontId="0" fillId="3" borderId="39" xfId="0" applyFill="1" applyBorder="1" applyAlignment="1">
      <alignment vertical="top" wrapText="1"/>
    </xf>
    <xf numFmtId="0" fontId="0" fillId="3" borderId="20" xfId="0" applyFill="1" applyBorder="1" applyAlignment="1">
      <alignment vertical="top" wrapText="1"/>
    </xf>
    <xf numFmtId="165" fontId="0" fillId="3" borderId="37" xfId="0" applyNumberFormat="1" applyFill="1" applyBorder="1" applyAlignment="1" applyProtection="1">
      <alignment vertical="top" wrapText="1"/>
    </xf>
    <xf numFmtId="165" fontId="0" fillId="3" borderId="14" xfId="0" applyNumberFormat="1" applyFill="1" applyBorder="1" applyAlignment="1" applyProtection="1">
      <alignment vertical="top" wrapText="1"/>
    </xf>
    <xf numFmtId="0" fontId="0" fillId="3" borderId="1" xfId="0" applyFill="1" applyBorder="1" applyAlignment="1">
      <alignment vertical="top"/>
    </xf>
    <xf numFmtId="165" fontId="0" fillId="3" borderId="38" xfId="0" applyNumberFormat="1" applyFill="1" applyBorder="1" applyAlignment="1" applyProtection="1">
      <alignment vertical="top" wrapText="1"/>
    </xf>
    <xf numFmtId="165" fontId="0" fillId="3" borderId="22" xfId="0" applyNumberFormat="1" applyFill="1" applyBorder="1" applyAlignment="1" applyProtection="1">
      <alignment vertical="top" wrapText="1"/>
    </xf>
    <xf numFmtId="0" fontId="6" fillId="9" borderId="8" xfId="212" applyFont="1" applyFill="1" applyBorder="1" applyAlignment="1" applyProtection="1">
      <alignment horizontal="left" vertical="center" wrapText="1"/>
    </xf>
    <xf numFmtId="0" fontId="2" fillId="0" borderId="19" xfId="212" applyFont="1" applyBorder="1" applyAlignment="1" applyProtection="1">
      <alignment horizontal="center" vertical="center"/>
    </xf>
    <xf numFmtId="0" fontId="2" fillId="0" borderId="62" xfId="212" applyFont="1" applyBorder="1" applyAlignment="1" applyProtection="1">
      <alignment horizontal="center" vertical="center"/>
    </xf>
    <xf numFmtId="0" fontId="6" fillId="9" borderId="51" xfId="212" applyFont="1" applyFill="1" applyBorder="1" applyAlignment="1" applyProtection="1">
      <alignment horizontal="left" vertical="center" wrapText="1"/>
    </xf>
    <xf numFmtId="0" fontId="6" fillId="9" borderId="11" xfId="212" applyFont="1" applyFill="1" applyBorder="1" applyAlignment="1" applyProtection="1">
      <alignment horizontal="left" vertical="center" wrapText="1"/>
    </xf>
    <xf numFmtId="0" fontId="2" fillId="0" borderId="59" xfId="212" applyFont="1" applyBorder="1" applyAlignment="1" applyProtection="1">
      <alignment horizontal="center" vertical="center"/>
    </xf>
    <xf numFmtId="0" fontId="2" fillId="0" borderId="31" xfId="212" applyFont="1" applyBorder="1" applyAlignment="1" applyProtection="1">
      <alignment horizontal="center" vertical="center"/>
    </xf>
    <xf numFmtId="0" fontId="2" fillId="0" borderId="60" xfId="212" applyFont="1" applyBorder="1" applyAlignment="1" applyProtection="1">
      <alignment horizontal="center" vertical="center"/>
    </xf>
    <xf numFmtId="0" fontId="0" fillId="0" borderId="59" xfId="212" applyFont="1" applyBorder="1" applyAlignment="1" applyProtection="1">
      <alignment horizontal="center" vertical="center"/>
    </xf>
    <xf numFmtId="0" fontId="0" fillId="0" borderId="31" xfId="212" applyFont="1" applyBorder="1" applyAlignment="1" applyProtection="1">
      <alignment horizontal="center" vertical="center"/>
    </xf>
    <xf numFmtId="0" fontId="0" fillId="0" borderId="60" xfId="212" applyFont="1" applyBorder="1" applyAlignment="1" applyProtection="1">
      <alignment horizontal="center" vertical="center"/>
    </xf>
    <xf numFmtId="0" fontId="6" fillId="0" borderId="59" xfId="212" applyFont="1" applyBorder="1" applyAlignment="1" applyProtection="1">
      <alignment horizontal="center" vertical="center"/>
    </xf>
    <xf numFmtId="0" fontId="6" fillId="0" borderId="31" xfId="212" applyFont="1" applyBorder="1" applyAlignment="1" applyProtection="1">
      <alignment horizontal="center" vertical="center"/>
    </xf>
    <xf numFmtId="0" fontId="6" fillId="0" borderId="60" xfId="212" applyFont="1" applyBorder="1" applyAlignment="1" applyProtection="1">
      <alignment horizontal="center" vertical="center"/>
    </xf>
    <xf numFmtId="0" fontId="32" fillId="17" borderId="56" xfId="0" applyFont="1" applyFill="1" applyBorder="1" applyAlignment="1" applyProtection="1">
      <alignment horizontal="right" vertical="center"/>
      <protection hidden="1"/>
    </xf>
    <xf numFmtId="0" fontId="32" fillId="17" borderId="14" xfId="0" applyFont="1" applyFill="1" applyBorder="1" applyAlignment="1" applyProtection="1">
      <alignment horizontal="right" vertical="center"/>
      <protection hidden="1"/>
    </xf>
    <xf numFmtId="0" fontId="32" fillId="17" borderId="23" xfId="0" applyFont="1" applyFill="1" applyBorder="1" applyAlignment="1" applyProtection="1">
      <alignment horizontal="right" vertical="center"/>
      <protection hidden="1"/>
    </xf>
    <xf numFmtId="0" fontId="32" fillId="17" borderId="6" xfId="0" applyFont="1" applyFill="1" applyBorder="1" applyAlignment="1" applyProtection="1">
      <alignment horizontal="right" vertical="center"/>
      <protection hidden="1"/>
    </xf>
    <xf numFmtId="0" fontId="20" fillId="9" borderId="59" xfId="0" applyFont="1" applyFill="1" applyBorder="1" applyAlignment="1" applyProtection="1">
      <alignment horizontal="left" vertical="center" wrapText="1"/>
      <protection hidden="1"/>
    </xf>
    <xf numFmtId="0" fontId="20" fillId="9" borderId="86" xfId="0" applyFont="1" applyFill="1" applyBorder="1" applyAlignment="1" applyProtection="1">
      <alignment horizontal="left" vertical="center" wrapText="1"/>
      <protection hidden="1"/>
    </xf>
    <xf numFmtId="0" fontId="20" fillId="9" borderId="37" xfId="0" applyFont="1" applyFill="1" applyBorder="1" applyAlignment="1" applyProtection="1">
      <alignment horizontal="left" vertical="center" wrapText="1"/>
      <protection hidden="1"/>
    </xf>
    <xf numFmtId="0" fontId="20" fillId="9" borderId="36" xfId="0" applyFont="1" applyFill="1" applyBorder="1" applyAlignment="1" applyProtection="1">
      <alignment horizontal="left" vertical="center" wrapText="1"/>
      <protection hidden="1"/>
    </xf>
    <xf numFmtId="0" fontId="20" fillId="9" borderId="57" xfId="0" applyFont="1" applyFill="1" applyBorder="1" applyAlignment="1" applyProtection="1">
      <alignment horizontal="left" vertical="center" wrapText="1"/>
      <protection hidden="1"/>
    </xf>
    <xf numFmtId="0" fontId="20" fillId="9" borderId="61" xfId="0" applyFont="1" applyFill="1" applyBorder="1" applyAlignment="1" applyProtection="1">
      <alignment horizontal="left" vertical="center" wrapText="1"/>
      <protection hidden="1"/>
    </xf>
    <xf numFmtId="0" fontId="32" fillId="18" borderId="59" xfId="0" applyFont="1" applyFill="1" applyBorder="1" applyAlignment="1" applyProtection="1">
      <alignment horizontal="center" vertical="center"/>
      <protection hidden="1"/>
    </xf>
    <xf numFmtId="0" fontId="32" fillId="18" borderId="31" xfId="0" applyFont="1" applyFill="1" applyBorder="1" applyAlignment="1" applyProtection="1">
      <alignment horizontal="center" vertical="center"/>
      <protection hidden="1"/>
    </xf>
    <xf numFmtId="0" fontId="32" fillId="18" borderId="60" xfId="0" applyFont="1" applyFill="1" applyBorder="1" applyAlignment="1" applyProtection="1">
      <alignment horizontal="center" vertical="center"/>
      <protection hidden="1"/>
    </xf>
    <xf numFmtId="0" fontId="20" fillId="5" borderId="24" xfId="223" applyFont="1" applyFill="1" applyBorder="1" applyAlignment="1" applyProtection="1">
      <alignment horizontal="left" vertical="center"/>
      <protection hidden="1"/>
    </xf>
    <xf numFmtId="0" fontId="20" fillId="5" borderId="32" xfId="223" applyFont="1" applyFill="1" applyBorder="1" applyAlignment="1" applyProtection="1">
      <alignment horizontal="left" vertical="center"/>
      <protection hidden="1"/>
    </xf>
    <xf numFmtId="0" fontId="32" fillId="17" borderId="11" xfId="0" applyFont="1" applyFill="1" applyBorder="1" applyAlignment="1" applyProtection="1">
      <alignment horizontal="center" vertical="center"/>
      <protection hidden="1"/>
    </xf>
    <xf numFmtId="0" fontId="32" fillId="17" borderId="6" xfId="0" applyFont="1" applyFill="1" applyBorder="1" applyAlignment="1" applyProtection="1">
      <alignment horizontal="center" vertical="center"/>
      <protection hidden="1"/>
    </xf>
    <xf numFmtId="0" fontId="32" fillId="17" borderId="7" xfId="0" applyFont="1" applyFill="1" applyBorder="1" applyAlignment="1" applyProtection="1">
      <alignment horizontal="center" vertical="center"/>
      <protection hidden="1"/>
    </xf>
    <xf numFmtId="0" fontId="32" fillId="5" borderId="28" xfId="0" applyFont="1" applyFill="1" applyBorder="1" applyAlignment="1" applyProtection="1">
      <alignment horizontal="center" vertical="center"/>
      <protection hidden="1"/>
    </xf>
    <xf numFmtId="0" fontId="32" fillId="5" borderId="24" xfId="0" applyFont="1" applyFill="1" applyBorder="1" applyAlignment="1" applyProtection="1">
      <alignment horizontal="center" vertical="center"/>
      <protection hidden="1"/>
    </xf>
    <xf numFmtId="0" fontId="32" fillId="5" borderId="29" xfId="0" applyFont="1" applyFill="1" applyBorder="1" applyAlignment="1" applyProtection="1">
      <alignment horizontal="center" vertical="center"/>
      <protection hidden="1"/>
    </xf>
    <xf numFmtId="0" fontId="20" fillId="5" borderId="27" xfId="0" applyFont="1" applyFill="1" applyBorder="1" applyAlignment="1" applyProtection="1">
      <alignment horizontal="center" vertical="center" wrapText="1"/>
      <protection hidden="1"/>
    </xf>
    <xf numFmtId="0" fontId="20" fillId="5" borderId="34" xfId="0" applyFont="1" applyFill="1" applyBorder="1" applyAlignment="1" applyProtection="1">
      <alignment horizontal="center" vertical="center" wrapText="1"/>
      <protection hidden="1"/>
    </xf>
    <xf numFmtId="168" fontId="20" fillId="5" borderId="34" xfId="0" applyNumberFormat="1" applyFont="1" applyFill="1" applyBorder="1" applyAlignment="1" applyProtection="1">
      <alignment horizontal="center" vertical="center"/>
      <protection hidden="1"/>
    </xf>
    <xf numFmtId="6" fontId="20" fillId="5" borderId="35" xfId="0" applyNumberFormat="1" applyFont="1" applyFill="1" applyBorder="1" applyAlignment="1" applyProtection="1">
      <alignment horizontal="center" vertical="center"/>
      <protection hidden="1"/>
    </xf>
    <xf numFmtId="0" fontId="32" fillId="5" borderId="27" xfId="0" applyFont="1" applyFill="1" applyBorder="1" applyAlignment="1" applyProtection="1">
      <alignment horizontal="right" vertical="center" wrapText="1" indent="1"/>
      <protection hidden="1"/>
    </xf>
    <xf numFmtId="0" fontId="32" fillId="5" borderId="34" xfId="0" applyFont="1" applyFill="1" applyBorder="1" applyAlignment="1" applyProtection="1">
      <alignment horizontal="right" vertical="center" wrapText="1" indent="1"/>
      <protection hidden="1"/>
    </xf>
    <xf numFmtId="0" fontId="20" fillId="5" borderId="28" xfId="0" applyFont="1" applyFill="1" applyBorder="1" applyAlignment="1" applyProtection="1">
      <alignment horizontal="center" vertical="center" wrapText="1"/>
      <protection hidden="1"/>
    </xf>
    <xf numFmtId="0" fontId="20" fillId="5" borderId="24" xfId="0" applyFont="1" applyFill="1" applyBorder="1" applyAlignment="1" applyProtection="1">
      <alignment horizontal="center" vertical="center" wrapText="1"/>
      <protection hidden="1"/>
    </xf>
    <xf numFmtId="168" fontId="20" fillId="5" borderId="24" xfId="205" applyNumberFormat="1" applyFont="1" applyFill="1" applyBorder="1" applyAlignment="1" applyProtection="1">
      <alignment horizontal="center" vertical="center"/>
      <protection hidden="1"/>
    </xf>
    <xf numFmtId="168" fontId="20" fillId="5" borderId="29" xfId="205" applyNumberFormat="1" applyFont="1" applyFill="1" applyBorder="1" applyAlignment="1" applyProtection="1">
      <alignment horizontal="center" vertical="center"/>
      <protection hidden="1"/>
    </xf>
    <xf numFmtId="0" fontId="32" fillId="5" borderId="28" xfId="0" applyFont="1" applyFill="1" applyBorder="1" applyAlignment="1" applyProtection="1">
      <alignment horizontal="center" vertical="center" wrapText="1"/>
      <protection hidden="1"/>
    </xf>
    <xf numFmtId="168" fontId="20" fillId="5" borderId="24" xfId="0" applyNumberFormat="1" applyFont="1" applyFill="1" applyBorder="1" applyAlignment="1" applyProtection="1">
      <alignment horizontal="center" vertical="center"/>
      <protection hidden="1"/>
    </xf>
    <xf numFmtId="6" fontId="20" fillId="5" borderId="29" xfId="0" applyNumberFormat="1" applyFont="1" applyFill="1" applyBorder="1" applyAlignment="1" applyProtection="1">
      <alignment horizontal="center" vertical="center"/>
      <protection hidden="1"/>
    </xf>
    <xf numFmtId="0" fontId="32" fillId="5" borderId="30" xfId="0" applyFont="1" applyFill="1" applyBorder="1" applyAlignment="1" applyProtection="1">
      <alignment horizontal="center" vertical="center" wrapText="1"/>
      <protection hidden="1"/>
    </xf>
    <xf numFmtId="6" fontId="32" fillId="5" borderId="24" xfId="0" applyNumberFormat="1" applyFont="1" applyFill="1" applyBorder="1" applyAlignment="1" applyProtection="1">
      <alignment horizontal="center" vertical="center" wrapText="1"/>
      <protection hidden="1"/>
    </xf>
    <xf numFmtId="6" fontId="32" fillId="5" borderId="29" xfId="0" applyNumberFormat="1" applyFont="1" applyFill="1" applyBorder="1" applyAlignment="1" applyProtection="1">
      <alignment horizontal="center" vertical="center" wrapText="1"/>
      <protection hidden="1"/>
    </xf>
    <xf numFmtId="6" fontId="32" fillId="5" borderId="32" xfId="0" applyNumberFormat="1" applyFont="1" applyFill="1" applyBorder="1" applyAlignment="1" applyProtection="1">
      <alignment horizontal="center" vertical="center"/>
      <protection hidden="1"/>
    </xf>
    <xf numFmtId="6" fontId="32" fillId="5" borderId="33" xfId="0" applyNumberFormat="1" applyFont="1" applyFill="1" applyBorder="1" applyAlignment="1" applyProtection="1">
      <alignment horizontal="center" vertical="center"/>
      <protection hidden="1"/>
    </xf>
    <xf numFmtId="168" fontId="32" fillId="15" borderId="19" xfId="0" applyNumberFormat="1" applyFont="1" applyFill="1" applyBorder="1" applyAlignment="1" applyProtection="1">
      <alignment horizontal="center" vertical="center"/>
      <protection hidden="1"/>
    </xf>
    <xf numFmtId="168" fontId="32" fillId="15" borderId="62" xfId="0" applyNumberFormat="1" applyFont="1" applyFill="1" applyBorder="1" applyAlignment="1" applyProtection="1">
      <alignment horizontal="center" vertical="center"/>
      <protection hidden="1"/>
    </xf>
    <xf numFmtId="0" fontId="20" fillId="5" borderId="14" xfId="223" applyFont="1" applyFill="1" applyBorder="1" applyAlignment="1" applyProtection="1">
      <alignment horizontal="left" vertical="center"/>
      <protection hidden="1"/>
    </xf>
    <xf numFmtId="0" fontId="20" fillId="5" borderId="36" xfId="223" applyFont="1" applyFill="1" applyBorder="1" applyAlignment="1" applyProtection="1">
      <alignment horizontal="left" vertical="center"/>
      <protection hidden="1"/>
    </xf>
    <xf numFmtId="0" fontId="32" fillId="5" borderId="0" xfId="0" applyFont="1" applyFill="1" applyBorder="1" applyAlignment="1" applyProtection="1">
      <alignment horizontal="right" vertical="center"/>
      <protection hidden="1"/>
    </xf>
    <xf numFmtId="0" fontId="32" fillId="5" borderId="10" xfId="0" applyFont="1" applyFill="1" applyBorder="1" applyAlignment="1" applyProtection="1">
      <alignment horizontal="center" vertical="center"/>
      <protection hidden="1"/>
    </xf>
    <xf numFmtId="0" fontId="32" fillId="5" borderId="14" xfId="0" applyFont="1" applyFill="1" applyBorder="1" applyAlignment="1" applyProtection="1">
      <alignment horizontal="center" vertical="center"/>
      <protection hidden="1"/>
    </xf>
    <xf numFmtId="0" fontId="32" fillId="5" borderId="36" xfId="0" applyFont="1" applyFill="1" applyBorder="1" applyAlignment="1" applyProtection="1">
      <alignment horizontal="center" vertical="center"/>
      <protection hidden="1"/>
    </xf>
    <xf numFmtId="0" fontId="33" fillId="9" borderId="10" xfId="0" applyFont="1" applyFill="1" applyBorder="1" applyAlignment="1" applyProtection="1">
      <alignment horizontal="center" vertical="center" wrapText="1"/>
      <protection hidden="1"/>
    </xf>
    <xf numFmtId="0" fontId="33" fillId="9" borderId="36" xfId="0" applyFont="1" applyFill="1" applyBorder="1" applyAlignment="1" applyProtection="1">
      <alignment horizontal="center" vertical="center" wrapText="1"/>
      <protection hidden="1"/>
    </xf>
    <xf numFmtId="0" fontId="32" fillId="9" borderId="28" xfId="0" applyFont="1" applyFill="1" applyBorder="1" applyAlignment="1" applyProtection="1">
      <alignment horizontal="center" vertical="center"/>
      <protection hidden="1"/>
    </xf>
    <xf numFmtId="0" fontId="32" fillId="9" borderId="24" xfId="0" applyFont="1" applyFill="1" applyBorder="1" applyAlignment="1" applyProtection="1">
      <alignment horizontal="center" vertical="center"/>
      <protection hidden="1"/>
    </xf>
    <xf numFmtId="0" fontId="32" fillId="9" borderId="29" xfId="0" applyFont="1" applyFill="1" applyBorder="1" applyAlignment="1" applyProtection="1">
      <alignment horizontal="center" vertical="center"/>
      <protection hidden="1"/>
    </xf>
    <xf numFmtId="0" fontId="32" fillId="17" borderId="52" xfId="0" applyFont="1" applyFill="1" applyBorder="1" applyAlignment="1" applyProtection="1">
      <alignment horizontal="center" vertical="center"/>
      <protection hidden="1"/>
    </xf>
    <xf numFmtId="0" fontId="20" fillId="5" borderId="52" xfId="223" applyFont="1" applyFill="1" applyBorder="1" applyAlignment="1" applyProtection="1">
      <alignment horizontal="left" vertical="center"/>
      <protection hidden="1"/>
    </xf>
    <xf numFmtId="0" fontId="20" fillId="5" borderId="61" xfId="223" applyFont="1" applyFill="1" applyBorder="1" applyAlignment="1" applyProtection="1">
      <alignment horizontal="left" vertical="center"/>
      <protection hidden="1"/>
    </xf>
    <xf numFmtId="0" fontId="32" fillId="17" borderId="19" xfId="0" applyFont="1" applyFill="1" applyBorder="1" applyAlignment="1" applyProtection="1">
      <alignment horizontal="center" vertical="center"/>
      <protection hidden="1"/>
    </xf>
    <xf numFmtId="0" fontId="32" fillId="17" borderId="43" xfId="0" applyFont="1" applyFill="1" applyBorder="1" applyAlignment="1" applyProtection="1">
      <alignment horizontal="center" vertical="center"/>
      <protection hidden="1"/>
    </xf>
    <xf numFmtId="0" fontId="32" fillId="17" borderId="62" xfId="0" applyFont="1" applyFill="1" applyBorder="1" applyAlignment="1" applyProtection="1">
      <alignment horizontal="center" vertical="center"/>
      <protection hidden="1"/>
    </xf>
    <xf numFmtId="0" fontId="32" fillId="17" borderId="26" xfId="0" applyFont="1" applyFill="1" applyBorder="1" applyAlignment="1" applyProtection="1">
      <alignment horizontal="center" vertical="center"/>
      <protection hidden="1"/>
    </xf>
    <xf numFmtId="0" fontId="33" fillId="14" borderId="23" xfId="0" applyFont="1" applyFill="1" applyBorder="1" applyAlignment="1" applyProtection="1">
      <alignment horizontal="center" vertical="center" wrapText="1"/>
      <protection hidden="1"/>
    </xf>
    <xf numFmtId="0" fontId="20" fillId="12" borderId="14" xfId="223" applyFont="1" applyFill="1" applyBorder="1" applyAlignment="1" applyProtection="1">
      <alignment horizontal="left" vertical="center"/>
      <protection hidden="1"/>
    </xf>
    <xf numFmtId="0" fontId="20" fillId="12" borderId="36" xfId="223" applyFont="1" applyFill="1" applyBorder="1" applyAlignment="1" applyProtection="1">
      <alignment horizontal="left" vertical="center"/>
      <protection hidden="1"/>
    </xf>
    <xf numFmtId="0" fontId="20" fillId="5" borderId="10" xfId="223" applyFont="1" applyFill="1" applyBorder="1" applyAlignment="1" applyProtection="1">
      <alignment horizontal="left" vertical="center"/>
      <protection hidden="1"/>
    </xf>
    <xf numFmtId="0" fontId="32" fillId="15" borderId="59" xfId="0" applyFont="1" applyFill="1" applyBorder="1" applyAlignment="1" applyProtection="1">
      <alignment horizontal="center" vertical="center"/>
      <protection hidden="1"/>
    </xf>
    <xf numFmtId="0" fontId="32" fillId="15" borderId="31" xfId="0" applyFont="1" applyFill="1" applyBorder="1" applyAlignment="1" applyProtection="1">
      <alignment horizontal="center" vertical="center"/>
      <protection hidden="1"/>
    </xf>
    <xf numFmtId="0" fontId="32" fillId="15" borderId="60" xfId="0"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0" fontId="0" fillId="3" borderId="54" xfId="0" applyFont="1" applyFill="1" applyBorder="1" applyAlignment="1" applyProtection="1">
      <alignment horizontal="center" vertical="top"/>
      <protection locked="0" hidden="1"/>
    </xf>
    <xf numFmtId="0" fontId="0" fillId="3" borderId="60" xfId="0" applyFont="1" applyFill="1" applyBorder="1" applyAlignment="1" applyProtection="1">
      <alignment horizontal="center" vertical="top"/>
      <protection locked="0" hidden="1"/>
    </xf>
    <xf numFmtId="9" fontId="0" fillId="3" borderId="10" xfId="209" applyFont="1" applyFill="1" applyBorder="1" applyAlignment="1" applyProtection="1">
      <alignment horizontal="center" vertical="top"/>
      <protection locked="0" hidden="1"/>
    </xf>
    <xf numFmtId="9" fontId="0" fillId="3" borderId="5" xfId="209" applyFont="1" applyFill="1" applyBorder="1" applyAlignment="1" applyProtection="1">
      <alignment horizontal="center" vertical="top"/>
      <protection locked="0" hidden="1"/>
    </xf>
    <xf numFmtId="0" fontId="20" fillId="0" borderId="10" xfId="0" applyFont="1" applyFill="1" applyBorder="1" applyAlignment="1" applyProtection="1">
      <alignment horizontal="center" vertical="center" wrapText="1"/>
      <protection hidden="1"/>
    </xf>
    <xf numFmtId="0" fontId="20" fillId="0" borderId="14" xfId="0" applyFont="1" applyFill="1" applyBorder="1" applyAlignment="1" applyProtection="1">
      <alignment horizontal="center" vertical="center" wrapText="1"/>
      <protection hidden="1"/>
    </xf>
    <xf numFmtId="0" fontId="20" fillId="0" borderId="36" xfId="0" applyFont="1" applyFill="1" applyBorder="1" applyAlignment="1" applyProtection="1">
      <alignment horizontal="center" vertical="center" wrapText="1"/>
      <protection hidden="1"/>
    </xf>
    <xf numFmtId="0" fontId="20" fillId="0" borderId="10" xfId="0" applyFont="1" applyFill="1" applyBorder="1" applyAlignment="1" applyProtection="1">
      <alignment horizontal="center" vertical="center"/>
      <protection hidden="1"/>
    </xf>
    <xf numFmtId="0" fontId="20" fillId="0" borderId="14" xfId="0" applyFont="1" applyFill="1" applyBorder="1" applyAlignment="1" applyProtection="1">
      <alignment horizontal="center" vertical="center"/>
      <protection hidden="1"/>
    </xf>
    <xf numFmtId="0" fontId="20" fillId="0" borderId="36" xfId="0" applyFont="1" applyFill="1" applyBorder="1" applyAlignment="1" applyProtection="1">
      <alignment horizontal="center" vertical="center"/>
      <protection hidden="1"/>
    </xf>
    <xf numFmtId="0" fontId="20" fillId="0" borderId="5" xfId="0" applyFont="1" applyFill="1" applyBorder="1" applyAlignment="1" applyProtection="1">
      <alignment horizontal="center" vertical="center"/>
      <protection hidden="1"/>
    </xf>
    <xf numFmtId="0" fontId="20" fillId="0" borderId="5" xfId="0" applyFont="1" applyFill="1" applyBorder="1" applyAlignment="1" applyProtection="1">
      <alignment horizontal="center" vertical="center" wrapText="1"/>
      <protection hidden="1"/>
    </xf>
  </cellXfs>
  <cellStyles count="449">
    <cellStyle name="20% - Accent3 2" xfId="216"/>
    <cellStyle name="Calculation 2" xfId="217"/>
    <cellStyle name="Calculation 2 2" xfId="218"/>
    <cellStyle name="Calculation 3" xfId="219"/>
    <cellStyle name="Comma" xfId="204" builtinId="3"/>
    <cellStyle name="Comma 2" xfId="206"/>
    <cellStyle name="Comma 3" xfId="214"/>
    <cellStyle name="Currency" xfId="205" builtinId="4"/>
    <cellStyle name="Currency 2" xfId="207"/>
    <cellStyle name="Explanatory Text 2" xfId="213"/>
    <cellStyle name="Explanatory Text 2 2" xfId="22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11"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10"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cellStyle name="Input" xfId="1" builtinId="20"/>
    <cellStyle name="Input 2" xfId="221"/>
    <cellStyle name="Neutral 2" xfId="222"/>
    <cellStyle name="Neutral 2 2" xfId="223"/>
    <cellStyle name="Normal" xfId="0" builtinId="0"/>
    <cellStyle name="Normal 2" xfId="208"/>
    <cellStyle name="Normal 3" xfId="224"/>
    <cellStyle name="Normal 4" xfId="212"/>
    <cellStyle name="Normal 5" xfId="225"/>
    <cellStyle name="Percent" xfId="414" builtinId="5"/>
    <cellStyle name="Percent 2" xfId="209"/>
    <cellStyle name="Percent 2 2" xfId="215"/>
    <cellStyle name="TableStyleLight1" xfId="226"/>
  </cellStyles>
  <dxfs count="76">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theme="9" tint="-0.24994659260841701"/>
      </font>
    </dxf>
    <dxf>
      <font>
        <color rgb="FFC00000"/>
      </font>
    </dxf>
    <dxf>
      <font>
        <color theme="9" tint="-0.24994659260841701"/>
      </font>
    </dxf>
    <dxf>
      <font>
        <color rgb="FFC0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rgb="FFC00000"/>
      </font>
      <fill>
        <patternFill>
          <bgColor theme="5" tint="0.59996337778862885"/>
        </patternFill>
      </fill>
    </dxf>
    <dxf>
      <font>
        <color theme="9" tint="-0.24994659260841701"/>
      </font>
      <fill>
        <patternFill>
          <bgColor theme="9" tint="0.79998168889431442"/>
        </patternFill>
      </fill>
    </dxf>
    <dxf>
      <font>
        <color rgb="FFC00000"/>
      </font>
      <fill>
        <patternFill>
          <bgColor theme="5" tint="0.59996337778862885"/>
        </patternFill>
      </fill>
    </dxf>
    <dxf>
      <font>
        <color theme="9" tint="-0.24994659260841701"/>
      </font>
      <fill>
        <patternFill>
          <bgColor theme="9" tint="0.79998168889431442"/>
        </patternFill>
      </fill>
    </dxf>
    <dxf>
      <font>
        <color rgb="FFC00000"/>
      </font>
      <fill>
        <patternFill>
          <bgColor theme="5" tint="0.59996337778862885"/>
        </patternFill>
      </fill>
    </dxf>
    <dxf>
      <font>
        <color theme="9" tint="-0.24994659260841701"/>
      </font>
      <fill>
        <patternFill>
          <bgColor theme="9" tint="0.79998168889431442"/>
        </patternFill>
      </fill>
    </dxf>
    <dxf>
      <font>
        <color theme="9" tint="-0.24994659260841701"/>
      </font>
    </dxf>
    <dxf>
      <font>
        <color rgb="FFC00000"/>
      </font>
    </dxf>
    <dxf>
      <font>
        <color rgb="FFC00000"/>
      </font>
      <fill>
        <patternFill>
          <bgColor theme="5" tint="0.59996337778862885"/>
        </patternFill>
      </fill>
    </dxf>
    <dxf>
      <font>
        <color theme="9" tint="-0.24994659260841701"/>
      </font>
      <fill>
        <patternFill>
          <bgColor theme="9" tint="0.79998168889431442"/>
        </patternFill>
      </fill>
    </dxf>
    <dxf>
      <fill>
        <patternFill>
          <bgColor rgb="FFFF0000"/>
        </patternFill>
      </fill>
    </dxf>
    <dxf>
      <font>
        <color auto="1"/>
      </font>
      <fill>
        <patternFill patternType="solid">
          <fgColor auto="1"/>
          <bgColor theme="6" tint="0.79998168889431442"/>
        </patternFill>
      </fill>
    </dxf>
    <dxf>
      <font>
        <color auto="1"/>
      </font>
      <fill>
        <patternFill patternType="solid">
          <fgColor indexed="64"/>
          <bgColor theme="6" tint="0.79998168889431442"/>
        </patternFill>
      </fill>
    </dxf>
    <dxf>
      <font>
        <color auto="1"/>
      </font>
      <fill>
        <patternFill patternType="solid">
          <fgColor auto="1"/>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indexed="64"/>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
      <font>
        <color auto="1"/>
      </font>
      <fill>
        <patternFill patternType="solid">
          <fgColor auto="1"/>
          <bgColor theme="6"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B006185-6728-4549-B047-D08943B0BE2C}" type="doc">
      <dgm:prSet loTypeId="urn:microsoft.com/office/officeart/2005/8/layout/hierarchy6" loCatId="" qsTypeId="urn:microsoft.com/office/officeart/2005/8/quickstyle/simple4" qsCatId="simple" csTypeId="urn:microsoft.com/office/officeart/2005/8/colors/accent1_2" csCatId="accent1" phldr="1"/>
      <dgm:spPr/>
      <dgm:t>
        <a:bodyPr/>
        <a:lstStyle/>
        <a:p>
          <a:endParaRPr lang="en-US"/>
        </a:p>
      </dgm:t>
    </dgm:pt>
    <dgm:pt modelId="{E0B599A4-7CD3-644A-B808-A1723987C305}">
      <dgm:prSet phldrT="[Text]" phldr="1" custT="1">
        <dgm:style>
          <a:lnRef idx="2">
            <a:schemeClr val="dk1"/>
          </a:lnRef>
          <a:fillRef idx="1">
            <a:schemeClr val="lt1"/>
          </a:fillRef>
          <a:effectRef idx="0">
            <a:schemeClr val="dk1"/>
          </a:effectRef>
          <a:fontRef idx="minor">
            <a:schemeClr val="dk1"/>
          </a:fontRef>
        </dgm:style>
      </dgm:prSet>
      <dgm:spPr>
        <a:ln w="3175" cmpd="sng"/>
      </dgm:spPr>
      <dgm:t>
        <a:bodyPr/>
        <a:lstStyle/>
        <a:p>
          <a:endParaRPr lang="en-US" sz="1200"/>
        </a:p>
      </dgm:t>
    </dgm:pt>
    <dgm:pt modelId="{C705D270-AE78-1B4A-9E0D-AA11C2C155F0}" type="parTrans" cxnId="{572AA93A-9559-FA42-BCE1-7D95636B3D4C}">
      <dgm:prSet/>
      <dgm:spPr/>
      <dgm:t>
        <a:bodyPr/>
        <a:lstStyle/>
        <a:p>
          <a:endParaRPr lang="en-US"/>
        </a:p>
      </dgm:t>
    </dgm:pt>
    <dgm:pt modelId="{E725F608-A473-8841-B12D-C261BA84E23A}" type="sibTrans" cxnId="{572AA93A-9559-FA42-BCE1-7D95636B3D4C}">
      <dgm:prSet/>
      <dgm:spPr/>
      <dgm:t>
        <a:bodyPr/>
        <a:lstStyle/>
        <a:p>
          <a:endParaRPr lang="en-US"/>
        </a:p>
      </dgm:t>
    </dgm:pt>
    <dgm:pt modelId="{0E787140-E98B-6F44-9455-E737D3F98557}" type="asst">
      <dgm:prSet phldrT="[Text]" phldr="1" custT="1">
        <dgm:style>
          <a:lnRef idx="2">
            <a:schemeClr val="dk1"/>
          </a:lnRef>
          <a:fillRef idx="1">
            <a:schemeClr val="lt1"/>
          </a:fillRef>
          <a:effectRef idx="0">
            <a:schemeClr val="dk1"/>
          </a:effectRef>
          <a:fontRef idx="minor">
            <a:schemeClr val="dk1"/>
          </a:fontRef>
        </dgm:style>
      </dgm:prSet>
      <dgm:spPr>
        <a:ln w="3175" cmpd="sng"/>
      </dgm:spPr>
      <dgm:t>
        <a:bodyPr/>
        <a:lstStyle/>
        <a:p>
          <a:endParaRPr lang="en-US" sz="1200"/>
        </a:p>
      </dgm:t>
    </dgm:pt>
    <dgm:pt modelId="{22611FF9-4237-7D4B-A7C3-89B0392CA9DE}" type="parTrans" cxnId="{DE6A30DE-9564-F047-8B1A-4A5F67909CAD}">
      <dgm:prSet/>
      <dgm:spPr>
        <a:ln>
          <a:solidFill>
            <a:schemeClr val="tx1"/>
          </a:solidFill>
        </a:ln>
      </dgm:spPr>
      <dgm:t>
        <a:bodyPr/>
        <a:lstStyle/>
        <a:p>
          <a:endParaRPr lang="en-US"/>
        </a:p>
      </dgm:t>
    </dgm:pt>
    <dgm:pt modelId="{BAD777DF-7FED-3049-AA56-0925C6953937}" type="sibTrans" cxnId="{DE6A30DE-9564-F047-8B1A-4A5F67909CAD}">
      <dgm:prSet/>
      <dgm:spPr/>
      <dgm:t>
        <a:bodyPr/>
        <a:lstStyle/>
        <a:p>
          <a:endParaRPr lang="en-US"/>
        </a:p>
      </dgm:t>
    </dgm:pt>
    <dgm:pt modelId="{AB2599C5-8F2B-4B48-867C-D6FC80F1C002}" type="asst">
      <dgm:prSet custT="1">
        <dgm:style>
          <a:lnRef idx="2">
            <a:schemeClr val="dk1"/>
          </a:lnRef>
          <a:fillRef idx="1">
            <a:schemeClr val="lt1"/>
          </a:fillRef>
          <a:effectRef idx="0">
            <a:schemeClr val="dk1"/>
          </a:effectRef>
          <a:fontRef idx="minor">
            <a:schemeClr val="dk1"/>
          </a:fontRef>
        </dgm:style>
      </dgm:prSet>
      <dgm:spPr>
        <a:ln w="3175" cmpd="sng"/>
      </dgm:spPr>
      <dgm:t>
        <a:bodyPr/>
        <a:lstStyle/>
        <a:p>
          <a:endParaRPr lang="en-US" sz="1200"/>
        </a:p>
      </dgm:t>
    </dgm:pt>
    <dgm:pt modelId="{39F40701-1724-0544-A095-7865FFAB268B}" type="parTrans" cxnId="{A5D7656F-C725-BD4A-88A9-7F4F1AAF6C25}">
      <dgm:prSet/>
      <dgm:spPr>
        <a:ln>
          <a:solidFill>
            <a:schemeClr val="tx1"/>
          </a:solidFill>
        </a:ln>
      </dgm:spPr>
      <dgm:t>
        <a:bodyPr/>
        <a:lstStyle/>
        <a:p>
          <a:endParaRPr lang="en-US"/>
        </a:p>
      </dgm:t>
    </dgm:pt>
    <dgm:pt modelId="{2C7609B2-0D63-6049-92E2-046F2581E3DA}" type="sibTrans" cxnId="{A5D7656F-C725-BD4A-88A9-7F4F1AAF6C25}">
      <dgm:prSet/>
      <dgm:spPr/>
      <dgm:t>
        <a:bodyPr/>
        <a:lstStyle/>
        <a:p>
          <a:endParaRPr lang="en-US"/>
        </a:p>
      </dgm:t>
    </dgm:pt>
    <dgm:pt modelId="{9F7BBDE6-2D12-C945-AE45-EAFC0B7E5034}" type="asst">
      <dgm:prSet custT="1">
        <dgm:style>
          <a:lnRef idx="2">
            <a:schemeClr val="dk1"/>
          </a:lnRef>
          <a:fillRef idx="1">
            <a:schemeClr val="lt1"/>
          </a:fillRef>
          <a:effectRef idx="0">
            <a:schemeClr val="dk1"/>
          </a:effectRef>
          <a:fontRef idx="minor">
            <a:schemeClr val="dk1"/>
          </a:fontRef>
        </dgm:style>
      </dgm:prSet>
      <dgm:spPr>
        <a:ln w="3175" cmpd="sng"/>
      </dgm:spPr>
      <dgm:t>
        <a:bodyPr/>
        <a:lstStyle/>
        <a:p>
          <a:endParaRPr lang="en-US" sz="1200"/>
        </a:p>
      </dgm:t>
    </dgm:pt>
    <dgm:pt modelId="{6430ACCC-741D-8B44-97B9-D0289773C999}" type="parTrans" cxnId="{06B3A933-AD6F-2144-9F5A-F3577981AC36}">
      <dgm:prSet/>
      <dgm:spPr>
        <a:ln>
          <a:solidFill>
            <a:schemeClr val="tx1"/>
          </a:solidFill>
        </a:ln>
      </dgm:spPr>
      <dgm:t>
        <a:bodyPr/>
        <a:lstStyle/>
        <a:p>
          <a:endParaRPr lang="en-US"/>
        </a:p>
      </dgm:t>
    </dgm:pt>
    <dgm:pt modelId="{5D39E65D-7C19-7644-899F-4F5716B1F6E0}" type="sibTrans" cxnId="{06B3A933-AD6F-2144-9F5A-F3577981AC36}">
      <dgm:prSet/>
      <dgm:spPr/>
      <dgm:t>
        <a:bodyPr/>
        <a:lstStyle/>
        <a:p>
          <a:endParaRPr lang="en-US"/>
        </a:p>
      </dgm:t>
    </dgm:pt>
    <dgm:pt modelId="{6EC68726-D5C3-7C47-9A05-87D0E0A493B1}" type="asst">
      <dgm:prSet phldrT="[Text]" custT="1">
        <dgm:style>
          <a:lnRef idx="2">
            <a:schemeClr val="dk1"/>
          </a:lnRef>
          <a:fillRef idx="1">
            <a:schemeClr val="lt1"/>
          </a:fillRef>
          <a:effectRef idx="0">
            <a:schemeClr val="dk1"/>
          </a:effectRef>
          <a:fontRef idx="minor">
            <a:schemeClr val="dk1"/>
          </a:fontRef>
        </dgm:style>
      </dgm:prSet>
      <dgm:spPr>
        <a:ln w="3175" cmpd="sng"/>
      </dgm:spPr>
      <dgm:t>
        <a:bodyPr/>
        <a:lstStyle/>
        <a:p>
          <a:r>
            <a:rPr lang="en-US" sz="1200"/>
            <a:t>Community Shared Solar</a:t>
          </a:r>
        </a:p>
      </dgm:t>
    </dgm:pt>
    <dgm:pt modelId="{7AA7E0AC-4B0F-6544-AD79-D8906B6F6D9F}" type="sibTrans" cxnId="{4D1C1826-C3F3-AE4D-A532-0C122274DD8F}">
      <dgm:prSet/>
      <dgm:spPr/>
      <dgm:t>
        <a:bodyPr/>
        <a:lstStyle/>
        <a:p>
          <a:endParaRPr lang="en-US"/>
        </a:p>
      </dgm:t>
    </dgm:pt>
    <dgm:pt modelId="{FAC05121-EC1A-A74A-ABD9-7B8185C0D14A}" type="parTrans" cxnId="{4D1C1826-C3F3-AE4D-A532-0C122274DD8F}">
      <dgm:prSet/>
      <dgm:spPr>
        <a:ln>
          <a:solidFill>
            <a:schemeClr val="tx1"/>
          </a:solidFill>
        </a:ln>
      </dgm:spPr>
      <dgm:t>
        <a:bodyPr/>
        <a:lstStyle/>
        <a:p>
          <a:endParaRPr lang="en-US"/>
        </a:p>
      </dgm:t>
    </dgm:pt>
    <dgm:pt modelId="{D86B0F28-F8F0-DF4D-9CF3-C800593FB75B}" type="asst">
      <dgm:prSet custT="1">
        <dgm:style>
          <a:lnRef idx="2">
            <a:schemeClr val="dk1"/>
          </a:lnRef>
          <a:fillRef idx="1">
            <a:schemeClr val="lt1"/>
          </a:fillRef>
          <a:effectRef idx="0">
            <a:schemeClr val="dk1"/>
          </a:effectRef>
          <a:fontRef idx="minor">
            <a:schemeClr val="dk1"/>
          </a:fontRef>
        </dgm:style>
      </dgm:prSet>
      <dgm:spPr>
        <a:ln w="3175" cmpd="sng">
          <a:solidFill>
            <a:schemeClr val="tx1"/>
          </a:solidFill>
        </a:ln>
      </dgm:spPr>
      <dgm:t>
        <a:bodyPr/>
        <a:lstStyle/>
        <a:p>
          <a:r>
            <a:rPr lang="en-US" sz="1200"/>
            <a:t>Virtual Net Metering</a:t>
          </a:r>
        </a:p>
      </dgm:t>
    </dgm:pt>
    <dgm:pt modelId="{A6CB487E-94A5-2246-A4B3-C9DB18C34FA0}" type="parTrans" cxnId="{10F3491F-E304-6F47-9F9B-511FE3AF9DAA}">
      <dgm:prSet/>
      <dgm:spPr>
        <a:ln>
          <a:solidFill>
            <a:schemeClr val="tx1"/>
          </a:solidFill>
        </a:ln>
      </dgm:spPr>
      <dgm:t>
        <a:bodyPr/>
        <a:lstStyle/>
        <a:p>
          <a:endParaRPr lang="en-US"/>
        </a:p>
      </dgm:t>
    </dgm:pt>
    <dgm:pt modelId="{5F1CA772-95BD-2B47-B0FD-BADF040DED5C}" type="sibTrans" cxnId="{10F3491F-E304-6F47-9F9B-511FE3AF9DAA}">
      <dgm:prSet/>
      <dgm:spPr/>
      <dgm:t>
        <a:bodyPr/>
        <a:lstStyle/>
        <a:p>
          <a:endParaRPr lang="en-US"/>
        </a:p>
      </dgm:t>
    </dgm:pt>
    <dgm:pt modelId="{63C4C2EA-F8CC-BA48-9CA5-2D2E529E549C}" type="asst">
      <dgm:prSet custT="1">
        <dgm:style>
          <a:lnRef idx="2">
            <a:schemeClr val="dk1"/>
          </a:lnRef>
          <a:fillRef idx="1">
            <a:schemeClr val="lt1"/>
          </a:fillRef>
          <a:effectRef idx="0">
            <a:schemeClr val="dk1"/>
          </a:effectRef>
          <a:fontRef idx="minor">
            <a:schemeClr val="dk1"/>
          </a:fontRef>
        </dgm:style>
      </dgm:prSet>
      <dgm:spPr>
        <a:ln w="3175" cmpd="sng"/>
      </dgm:spPr>
      <dgm:t>
        <a:bodyPr/>
        <a:lstStyle/>
        <a:p>
          <a:r>
            <a:rPr lang="en-US" sz="1200"/>
            <a:t>Lease-to-Own</a:t>
          </a:r>
        </a:p>
      </dgm:t>
    </dgm:pt>
    <dgm:pt modelId="{F6E1B274-AC59-2A4D-A050-97282F526C03}" type="parTrans" cxnId="{3F23DB6E-807C-6540-AC86-C3226A921F65}">
      <dgm:prSet/>
      <dgm:spPr>
        <a:ln>
          <a:solidFill>
            <a:schemeClr val="tx1"/>
          </a:solidFill>
        </a:ln>
      </dgm:spPr>
      <dgm:t>
        <a:bodyPr/>
        <a:lstStyle/>
        <a:p>
          <a:endParaRPr lang="en-US"/>
        </a:p>
      </dgm:t>
    </dgm:pt>
    <dgm:pt modelId="{3301F103-EE02-8C4E-9FD5-84ED9B84D31F}" type="sibTrans" cxnId="{3F23DB6E-807C-6540-AC86-C3226A921F65}">
      <dgm:prSet/>
      <dgm:spPr/>
      <dgm:t>
        <a:bodyPr/>
        <a:lstStyle/>
        <a:p>
          <a:endParaRPr lang="en-US"/>
        </a:p>
      </dgm:t>
    </dgm:pt>
    <dgm:pt modelId="{088E8FB7-DF19-A34D-A0B7-3375C2D8DA1E}" type="asst">
      <dgm:prSet custT="1">
        <dgm:style>
          <a:lnRef idx="2">
            <a:schemeClr val="dk1"/>
          </a:lnRef>
          <a:fillRef idx="1">
            <a:schemeClr val="lt1"/>
          </a:fillRef>
          <a:effectRef idx="0">
            <a:schemeClr val="dk1"/>
          </a:effectRef>
          <a:fontRef idx="minor">
            <a:schemeClr val="dk1"/>
          </a:fontRef>
        </dgm:style>
      </dgm:prSet>
      <dgm:spPr>
        <a:ln w="3175" cmpd="sng"/>
      </dgm:spPr>
      <dgm:t>
        <a:bodyPr/>
        <a:lstStyle/>
        <a:p>
          <a:r>
            <a:rPr lang="en-US" sz="1200"/>
            <a:t>Power Purchase Agreement</a:t>
          </a:r>
        </a:p>
      </dgm:t>
    </dgm:pt>
    <dgm:pt modelId="{B2FFE86A-8DEC-8342-AEEB-90C7E36E8F77}" type="parTrans" cxnId="{4E659718-41DF-4441-9A27-93C56AFD3B3F}">
      <dgm:prSet/>
      <dgm:spPr>
        <a:ln>
          <a:solidFill>
            <a:schemeClr val="tx1"/>
          </a:solidFill>
        </a:ln>
      </dgm:spPr>
      <dgm:t>
        <a:bodyPr/>
        <a:lstStyle/>
        <a:p>
          <a:endParaRPr lang="en-US"/>
        </a:p>
      </dgm:t>
    </dgm:pt>
    <dgm:pt modelId="{D2DC6D13-F0C7-934F-B91C-C988D54F9867}" type="sibTrans" cxnId="{4E659718-41DF-4441-9A27-93C56AFD3B3F}">
      <dgm:prSet/>
      <dgm:spPr/>
      <dgm:t>
        <a:bodyPr/>
        <a:lstStyle/>
        <a:p>
          <a:endParaRPr lang="en-US"/>
        </a:p>
      </dgm:t>
    </dgm:pt>
    <dgm:pt modelId="{F74A0A5B-FFE9-3041-8ECF-2E89A4E7FE58}" type="asst">
      <dgm:prSet custT="1">
        <dgm:style>
          <a:lnRef idx="2">
            <a:schemeClr val="dk1"/>
          </a:lnRef>
          <a:fillRef idx="1">
            <a:schemeClr val="lt1"/>
          </a:fillRef>
          <a:effectRef idx="0">
            <a:schemeClr val="dk1"/>
          </a:effectRef>
          <a:fontRef idx="minor">
            <a:schemeClr val="dk1"/>
          </a:fontRef>
        </dgm:style>
      </dgm:prSet>
      <dgm:spPr>
        <a:ln w="3175" cmpd="sng"/>
      </dgm:spPr>
      <dgm:t>
        <a:bodyPr/>
        <a:lstStyle/>
        <a:p>
          <a:r>
            <a:rPr lang="en-US" sz="1200"/>
            <a:t>Direct Ownership</a:t>
          </a:r>
        </a:p>
      </dgm:t>
    </dgm:pt>
    <dgm:pt modelId="{479E23CC-F20C-E346-AD44-B7218F3B48C7}" type="parTrans" cxnId="{8CCA2FC1-B477-D249-BF43-10FC0DD04AC2}">
      <dgm:prSet/>
      <dgm:spPr>
        <a:ln>
          <a:solidFill>
            <a:schemeClr val="tx1"/>
          </a:solidFill>
        </a:ln>
      </dgm:spPr>
      <dgm:t>
        <a:bodyPr/>
        <a:lstStyle/>
        <a:p>
          <a:endParaRPr lang="en-US"/>
        </a:p>
      </dgm:t>
    </dgm:pt>
    <dgm:pt modelId="{4EB491D2-7094-8A42-BEF8-910D9D0FAD71}" type="sibTrans" cxnId="{8CCA2FC1-B477-D249-BF43-10FC0DD04AC2}">
      <dgm:prSet/>
      <dgm:spPr/>
      <dgm:t>
        <a:bodyPr/>
        <a:lstStyle/>
        <a:p>
          <a:endParaRPr lang="en-US"/>
        </a:p>
      </dgm:t>
    </dgm:pt>
    <dgm:pt modelId="{E2E060CE-5DF7-F948-8C07-4152279142B8}" type="asst">
      <dgm:prSet custT="1">
        <dgm:style>
          <a:lnRef idx="2">
            <a:schemeClr val="dk1"/>
          </a:lnRef>
          <a:fillRef idx="1">
            <a:schemeClr val="lt1"/>
          </a:fillRef>
          <a:effectRef idx="0">
            <a:schemeClr val="dk1"/>
          </a:effectRef>
          <a:fontRef idx="minor">
            <a:schemeClr val="dk1"/>
          </a:fontRef>
        </dgm:style>
      </dgm:prSet>
      <dgm:spPr>
        <a:ln w="3175" cmpd="sng"/>
      </dgm:spPr>
      <dgm:t>
        <a:bodyPr/>
        <a:lstStyle/>
        <a:p>
          <a:r>
            <a:rPr lang="en-US" sz="1200"/>
            <a:t>Joint Venture</a:t>
          </a:r>
        </a:p>
      </dgm:t>
    </dgm:pt>
    <dgm:pt modelId="{FB1A8395-6022-6343-A376-8B6BC443DDFB}" type="parTrans" cxnId="{5531E696-53F2-CF4C-BA8E-95D2F5DB4E34}">
      <dgm:prSet/>
      <dgm:spPr>
        <a:ln>
          <a:solidFill>
            <a:schemeClr val="tx1"/>
          </a:solidFill>
        </a:ln>
      </dgm:spPr>
      <dgm:t>
        <a:bodyPr/>
        <a:lstStyle/>
        <a:p>
          <a:endParaRPr lang="en-US"/>
        </a:p>
      </dgm:t>
    </dgm:pt>
    <dgm:pt modelId="{52707204-04B2-BB4F-B771-C1A81ABB5293}" type="sibTrans" cxnId="{5531E696-53F2-CF4C-BA8E-95D2F5DB4E34}">
      <dgm:prSet/>
      <dgm:spPr/>
      <dgm:t>
        <a:bodyPr/>
        <a:lstStyle/>
        <a:p>
          <a:endParaRPr lang="en-US"/>
        </a:p>
      </dgm:t>
    </dgm:pt>
    <dgm:pt modelId="{532568D5-64C6-4F4C-B0BD-E0D9A7C66CDD}" type="pres">
      <dgm:prSet presAssocID="{8B006185-6728-4549-B047-D08943B0BE2C}" presName="mainComposite" presStyleCnt="0">
        <dgm:presLayoutVars>
          <dgm:chPref val="1"/>
          <dgm:dir/>
          <dgm:animOne val="branch"/>
          <dgm:animLvl val="lvl"/>
          <dgm:resizeHandles val="exact"/>
        </dgm:presLayoutVars>
      </dgm:prSet>
      <dgm:spPr/>
      <dgm:t>
        <a:bodyPr/>
        <a:lstStyle/>
        <a:p>
          <a:endParaRPr lang="en-US"/>
        </a:p>
      </dgm:t>
    </dgm:pt>
    <dgm:pt modelId="{13D4A32C-F101-3A46-B144-244D3B22C198}" type="pres">
      <dgm:prSet presAssocID="{8B006185-6728-4549-B047-D08943B0BE2C}" presName="hierFlow" presStyleCnt="0"/>
      <dgm:spPr/>
    </dgm:pt>
    <dgm:pt modelId="{B236A2A5-A5C0-494F-AB63-30038A314768}" type="pres">
      <dgm:prSet presAssocID="{8B006185-6728-4549-B047-D08943B0BE2C}" presName="hierChild1" presStyleCnt="0">
        <dgm:presLayoutVars>
          <dgm:chPref val="1"/>
          <dgm:animOne val="branch"/>
          <dgm:animLvl val="lvl"/>
        </dgm:presLayoutVars>
      </dgm:prSet>
      <dgm:spPr/>
    </dgm:pt>
    <dgm:pt modelId="{128801C5-E187-C94E-A6F4-7A99D9D37F38}" type="pres">
      <dgm:prSet presAssocID="{E0B599A4-7CD3-644A-B808-A1723987C305}" presName="Name14" presStyleCnt="0"/>
      <dgm:spPr/>
    </dgm:pt>
    <dgm:pt modelId="{0E3E201D-B211-9B4B-B6BC-129FEE3A6AFB}" type="pres">
      <dgm:prSet presAssocID="{E0B599A4-7CD3-644A-B808-A1723987C305}" presName="level1Shape" presStyleLbl="node0" presStyleIdx="0" presStyleCnt="1">
        <dgm:presLayoutVars>
          <dgm:chPref val="3"/>
        </dgm:presLayoutVars>
      </dgm:prSet>
      <dgm:spPr/>
      <dgm:t>
        <a:bodyPr/>
        <a:lstStyle/>
        <a:p>
          <a:endParaRPr lang="en-US"/>
        </a:p>
      </dgm:t>
    </dgm:pt>
    <dgm:pt modelId="{FDDD6E00-BDC2-9844-A185-7A573255C5EC}" type="pres">
      <dgm:prSet presAssocID="{E0B599A4-7CD3-644A-B808-A1723987C305}" presName="hierChild2" presStyleCnt="0"/>
      <dgm:spPr/>
    </dgm:pt>
    <dgm:pt modelId="{AA27525B-4A6B-B248-999D-085B19E8B4FD}" type="pres">
      <dgm:prSet presAssocID="{22611FF9-4237-7D4B-A7C3-89B0392CA9DE}" presName="Name19" presStyleLbl="parChTrans1D2" presStyleIdx="0" presStyleCnt="2"/>
      <dgm:spPr/>
      <dgm:t>
        <a:bodyPr/>
        <a:lstStyle/>
        <a:p>
          <a:endParaRPr lang="en-US"/>
        </a:p>
      </dgm:t>
    </dgm:pt>
    <dgm:pt modelId="{02CE8B52-8A02-5041-BD8C-C526C9B2CAEE}" type="pres">
      <dgm:prSet presAssocID="{0E787140-E98B-6F44-9455-E737D3F98557}" presName="Name21" presStyleCnt="0"/>
      <dgm:spPr/>
    </dgm:pt>
    <dgm:pt modelId="{DF38D6DB-52C1-2B40-BED0-ACB019DC1C3D}" type="pres">
      <dgm:prSet presAssocID="{0E787140-E98B-6F44-9455-E737D3F98557}" presName="level2Shape" presStyleLbl="asst1" presStyleIdx="0" presStyleCnt="9"/>
      <dgm:spPr/>
      <dgm:t>
        <a:bodyPr/>
        <a:lstStyle/>
        <a:p>
          <a:endParaRPr lang="en-US"/>
        </a:p>
      </dgm:t>
    </dgm:pt>
    <dgm:pt modelId="{A5AB187F-B678-CD42-860C-B7B0582DF9E8}" type="pres">
      <dgm:prSet presAssocID="{0E787140-E98B-6F44-9455-E737D3F98557}" presName="hierChild3" presStyleCnt="0"/>
      <dgm:spPr/>
    </dgm:pt>
    <dgm:pt modelId="{382490F1-A4C8-074C-82A5-83A19FA5F1BD}" type="pres">
      <dgm:prSet presAssocID="{FAC05121-EC1A-A74A-ABD9-7B8185C0D14A}" presName="Name19" presStyleLbl="parChTrans1D3" presStyleIdx="0" presStyleCnt="4"/>
      <dgm:spPr/>
      <dgm:t>
        <a:bodyPr/>
        <a:lstStyle/>
        <a:p>
          <a:endParaRPr lang="en-US"/>
        </a:p>
      </dgm:t>
    </dgm:pt>
    <dgm:pt modelId="{E66E98FA-9088-3B40-B652-F343F4CEEBC4}" type="pres">
      <dgm:prSet presAssocID="{6EC68726-D5C3-7C47-9A05-87D0E0A493B1}" presName="Name21" presStyleCnt="0"/>
      <dgm:spPr/>
    </dgm:pt>
    <dgm:pt modelId="{F38E4D8B-C0E3-E742-AE1D-91848E660BFF}" type="pres">
      <dgm:prSet presAssocID="{6EC68726-D5C3-7C47-9A05-87D0E0A493B1}" presName="level2Shape" presStyleLbl="asst1" presStyleIdx="1" presStyleCnt="9"/>
      <dgm:spPr/>
      <dgm:t>
        <a:bodyPr/>
        <a:lstStyle/>
        <a:p>
          <a:endParaRPr lang="en-US"/>
        </a:p>
      </dgm:t>
    </dgm:pt>
    <dgm:pt modelId="{2B90DE7F-DD61-964B-BBA5-1F14D9BFC885}" type="pres">
      <dgm:prSet presAssocID="{6EC68726-D5C3-7C47-9A05-87D0E0A493B1}" presName="hierChild3" presStyleCnt="0"/>
      <dgm:spPr/>
    </dgm:pt>
    <dgm:pt modelId="{66AAA1D9-375D-3E4C-80AD-2B4481596301}" type="pres">
      <dgm:prSet presAssocID="{A6CB487E-94A5-2246-A4B3-C9DB18C34FA0}" presName="Name19" presStyleLbl="parChTrans1D3" presStyleIdx="1" presStyleCnt="4"/>
      <dgm:spPr/>
      <dgm:t>
        <a:bodyPr/>
        <a:lstStyle/>
        <a:p>
          <a:endParaRPr lang="en-US"/>
        </a:p>
      </dgm:t>
    </dgm:pt>
    <dgm:pt modelId="{4C17A412-D8FD-A24A-B527-93F0295DC2EB}" type="pres">
      <dgm:prSet presAssocID="{D86B0F28-F8F0-DF4D-9CF3-C800593FB75B}" presName="Name21" presStyleCnt="0"/>
      <dgm:spPr/>
    </dgm:pt>
    <dgm:pt modelId="{8EE697EB-9F9E-6F4F-8769-E4630405401D}" type="pres">
      <dgm:prSet presAssocID="{D86B0F28-F8F0-DF4D-9CF3-C800593FB75B}" presName="level2Shape" presStyleLbl="asst1" presStyleIdx="2" presStyleCnt="9"/>
      <dgm:spPr/>
      <dgm:t>
        <a:bodyPr/>
        <a:lstStyle/>
        <a:p>
          <a:endParaRPr lang="en-US"/>
        </a:p>
      </dgm:t>
    </dgm:pt>
    <dgm:pt modelId="{F783FF86-6F0C-5442-8FF2-8E569FEE7CA9}" type="pres">
      <dgm:prSet presAssocID="{D86B0F28-F8F0-DF4D-9CF3-C800593FB75B}" presName="hierChild3" presStyleCnt="0"/>
      <dgm:spPr/>
    </dgm:pt>
    <dgm:pt modelId="{D6501D08-8DD2-AD4C-87CD-466307E4454B}" type="pres">
      <dgm:prSet presAssocID="{39F40701-1724-0544-A095-7865FFAB268B}" presName="Name19" presStyleLbl="parChTrans1D2" presStyleIdx="1" presStyleCnt="2"/>
      <dgm:spPr/>
      <dgm:t>
        <a:bodyPr/>
        <a:lstStyle/>
        <a:p>
          <a:endParaRPr lang="en-US"/>
        </a:p>
      </dgm:t>
    </dgm:pt>
    <dgm:pt modelId="{FDD73321-5211-5246-85D0-B4C06815DEC2}" type="pres">
      <dgm:prSet presAssocID="{AB2599C5-8F2B-4B48-867C-D6FC80F1C002}" presName="Name21" presStyleCnt="0"/>
      <dgm:spPr/>
    </dgm:pt>
    <dgm:pt modelId="{2E8F3454-E59B-CF4E-86AB-F1C002392730}" type="pres">
      <dgm:prSet presAssocID="{AB2599C5-8F2B-4B48-867C-D6FC80F1C002}" presName="level2Shape" presStyleLbl="asst1" presStyleIdx="3" presStyleCnt="9"/>
      <dgm:spPr/>
      <dgm:t>
        <a:bodyPr/>
        <a:lstStyle/>
        <a:p>
          <a:endParaRPr lang="en-US"/>
        </a:p>
      </dgm:t>
    </dgm:pt>
    <dgm:pt modelId="{B61B93DB-9966-8448-8901-2ADD4676B2DC}" type="pres">
      <dgm:prSet presAssocID="{AB2599C5-8F2B-4B48-867C-D6FC80F1C002}" presName="hierChild3" presStyleCnt="0"/>
      <dgm:spPr/>
    </dgm:pt>
    <dgm:pt modelId="{6B1CC4C8-819A-A94E-8436-FDA592CDDBFA}" type="pres">
      <dgm:prSet presAssocID="{6430ACCC-741D-8B44-97B9-D0289773C999}" presName="Name19" presStyleLbl="parChTrans1D3" presStyleIdx="2" presStyleCnt="4"/>
      <dgm:spPr/>
      <dgm:t>
        <a:bodyPr/>
        <a:lstStyle/>
        <a:p>
          <a:endParaRPr lang="en-US"/>
        </a:p>
      </dgm:t>
    </dgm:pt>
    <dgm:pt modelId="{37749896-F538-7842-A8A5-A3A5397BC7F8}" type="pres">
      <dgm:prSet presAssocID="{9F7BBDE6-2D12-C945-AE45-EAFC0B7E5034}" presName="Name21" presStyleCnt="0"/>
      <dgm:spPr/>
    </dgm:pt>
    <dgm:pt modelId="{7D6643BD-620A-C148-967D-3BF349C682AD}" type="pres">
      <dgm:prSet presAssocID="{9F7BBDE6-2D12-C945-AE45-EAFC0B7E5034}" presName="level2Shape" presStyleLbl="asst1" presStyleIdx="4" presStyleCnt="9"/>
      <dgm:spPr/>
      <dgm:t>
        <a:bodyPr/>
        <a:lstStyle/>
        <a:p>
          <a:endParaRPr lang="en-US"/>
        </a:p>
      </dgm:t>
    </dgm:pt>
    <dgm:pt modelId="{16FD9460-1F63-A54A-9131-F081E1ED759F}" type="pres">
      <dgm:prSet presAssocID="{9F7BBDE6-2D12-C945-AE45-EAFC0B7E5034}" presName="hierChild3" presStyleCnt="0"/>
      <dgm:spPr/>
    </dgm:pt>
    <dgm:pt modelId="{90892E2D-943D-E34D-923B-C5E6C878964D}" type="pres">
      <dgm:prSet presAssocID="{B2FFE86A-8DEC-8342-AEEB-90C7E36E8F77}" presName="Name19" presStyleLbl="parChTrans1D4" presStyleIdx="0" presStyleCnt="3"/>
      <dgm:spPr/>
      <dgm:t>
        <a:bodyPr/>
        <a:lstStyle/>
        <a:p>
          <a:endParaRPr lang="en-US"/>
        </a:p>
      </dgm:t>
    </dgm:pt>
    <dgm:pt modelId="{F472BAEB-B3F1-174A-B788-BEA62709154F}" type="pres">
      <dgm:prSet presAssocID="{088E8FB7-DF19-A34D-A0B7-3375C2D8DA1E}" presName="Name21" presStyleCnt="0"/>
      <dgm:spPr/>
    </dgm:pt>
    <dgm:pt modelId="{CA01BB4C-0047-444F-B34D-A17094A7CE17}" type="pres">
      <dgm:prSet presAssocID="{088E8FB7-DF19-A34D-A0B7-3375C2D8DA1E}" presName="level2Shape" presStyleLbl="asst1" presStyleIdx="5" presStyleCnt="9"/>
      <dgm:spPr/>
      <dgm:t>
        <a:bodyPr/>
        <a:lstStyle/>
        <a:p>
          <a:endParaRPr lang="en-US"/>
        </a:p>
      </dgm:t>
    </dgm:pt>
    <dgm:pt modelId="{EF7E7E7E-A623-5D43-8F4B-89AD555EB905}" type="pres">
      <dgm:prSet presAssocID="{088E8FB7-DF19-A34D-A0B7-3375C2D8DA1E}" presName="hierChild3" presStyleCnt="0"/>
      <dgm:spPr/>
    </dgm:pt>
    <dgm:pt modelId="{41EA31DD-98D9-1D4B-A666-C11C732D9914}" type="pres">
      <dgm:prSet presAssocID="{F6E1B274-AC59-2A4D-A050-97282F526C03}" presName="Name19" presStyleLbl="parChTrans1D4" presStyleIdx="1" presStyleCnt="3"/>
      <dgm:spPr/>
      <dgm:t>
        <a:bodyPr/>
        <a:lstStyle/>
        <a:p>
          <a:endParaRPr lang="en-US"/>
        </a:p>
      </dgm:t>
    </dgm:pt>
    <dgm:pt modelId="{F8105887-D9A7-9E4D-A00B-211CFE86E6BA}" type="pres">
      <dgm:prSet presAssocID="{63C4C2EA-F8CC-BA48-9CA5-2D2E529E549C}" presName="Name21" presStyleCnt="0"/>
      <dgm:spPr/>
    </dgm:pt>
    <dgm:pt modelId="{9A653784-99C1-EE4D-AA2D-06FA926D0A03}" type="pres">
      <dgm:prSet presAssocID="{63C4C2EA-F8CC-BA48-9CA5-2D2E529E549C}" presName="level2Shape" presStyleLbl="asst1" presStyleIdx="6" presStyleCnt="9"/>
      <dgm:spPr/>
      <dgm:t>
        <a:bodyPr/>
        <a:lstStyle/>
        <a:p>
          <a:endParaRPr lang="en-US"/>
        </a:p>
      </dgm:t>
    </dgm:pt>
    <dgm:pt modelId="{28C1A39D-BB66-DA46-991F-06A0B6F54AEF}" type="pres">
      <dgm:prSet presAssocID="{63C4C2EA-F8CC-BA48-9CA5-2D2E529E549C}" presName="hierChild3" presStyleCnt="0"/>
      <dgm:spPr/>
    </dgm:pt>
    <dgm:pt modelId="{F35A13C0-4C02-4644-B7C8-961B61D9A0EC}" type="pres">
      <dgm:prSet presAssocID="{FB1A8395-6022-6343-A376-8B6BC443DDFB}" presName="Name19" presStyleLbl="parChTrans1D4" presStyleIdx="2" presStyleCnt="3"/>
      <dgm:spPr/>
      <dgm:t>
        <a:bodyPr/>
        <a:lstStyle/>
        <a:p>
          <a:endParaRPr lang="en-US"/>
        </a:p>
      </dgm:t>
    </dgm:pt>
    <dgm:pt modelId="{47CB9249-7994-894B-8715-49B5DFEF59B9}" type="pres">
      <dgm:prSet presAssocID="{E2E060CE-5DF7-F948-8C07-4152279142B8}" presName="Name21" presStyleCnt="0"/>
      <dgm:spPr/>
    </dgm:pt>
    <dgm:pt modelId="{ADE38EA4-38CC-7A44-8B9E-E7D864DD6D91}" type="pres">
      <dgm:prSet presAssocID="{E2E060CE-5DF7-F948-8C07-4152279142B8}" presName="level2Shape" presStyleLbl="asst1" presStyleIdx="7" presStyleCnt="9"/>
      <dgm:spPr/>
      <dgm:t>
        <a:bodyPr/>
        <a:lstStyle/>
        <a:p>
          <a:endParaRPr lang="en-US"/>
        </a:p>
      </dgm:t>
    </dgm:pt>
    <dgm:pt modelId="{84C8C85C-EAED-8044-9BFE-D40F90E151CC}" type="pres">
      <dgm:prSet presAssocID="{E2E060CE-5DF7-F948-8C07-4152279142B8}" presName="hierChild3" presStyleCnt="0"/>
      <dgm:spPr/>
    </dgm:pt>
    <dgm:pt modelId="{DA997612-DFB3-3F47-8AFC-E82E16997DCC}" type="pres">
      <dgm:prSet presAssocID="{479E23CC-F20C-E346-AD44-B7218F3B48C7}" presName="Name19" presStyleLbl="parChTrans1D3" presStyleIdx="3" presStyleCnt="4"/>
      <dgm:spPr/>
      <dgm:t>
        <a:bodyPr/>
        <a:lstStyle/>
        <a:p>
          <a:endParaRPr lang="en-US"/>
        </a:p>
      </dgm:t>
    </dgm:pt>
    <dgm:pt modelId="{6A378D11-82B7-BF4D-9167-3E019F9DDBE0}" type="pres">
      <dgm:prSet presAssocID="{F74A0A5B-FFE9-3041-8ECF-2E89A4E7FE58}" presName="Name21" presStyleCnt="0"/>
      <dgm:spPr/>
    </dgm:pt>
    <dgm:pt modelId="{8495DEA2-414F-5F43-9565-9804A5660327}" type="pres">
      <dgm:prSet presAssocID="{F74A0A5B-FFE9-3041-8ECF-2E89A4E7FE58}" presName="level2Shape" presStyleLbl="asst1" presStyleIdx="8" presStyleCnt="9"/>
      <dgm:spPr/>
      <dgm:t>
        <a:bodyPr/>
        <a:lstStyle/>
        <a:p>
          <a:endParaRPr lang="en-US"/>
        </a:p>
      </dgm:t>
    </dgm:pt>
    <dgm:pt modelId="{A3798A8B-576B-764E-B63D-70F18F6C5573}" type="pres">
      <dgm:prSet presAssocID="{F74A0A5B-FFE9-3041-8ECF-2E89A4E7FE58}" presName="hierChild3" presStyleCnt="0"/>
      <dgm:spPr/>
    </dgm:pt>
    <dgm:pt modelId="{380EE181-3B2F-2E49-AB1A-A3549BAE55EB}" type="pres">
      <dgm:prSet presAssocID="{8B006185-6728-4549-B047-D08943B0BE2C}" presName="bgShapesFlow" presStyleCnt="0"/>
      <dgm:spPr/>
    </dgm:pt>
  </dgm:ptLst>
  <dgm:cxnLst>
    <dgm:cxn modelId="{A5D7656F-C725-BD4A-88A9-7F4F1AAF6C25}" srcId="{E0B599A4-7CD3-644A-B808-A1723987C305}" destId="{AB2599C5-8F2B-4B48-867C-D6FC80F1C002}" srcOrd="1" destOrd="0" parTransId="{39F40701-1724-0544-A095-7865FFAB268B}" sibTransId="{2C7609B2-0D63-6049-92E2-046F2581E3DA}"/>
    <dgm:cxn modelId="{4D1C1826-C3F3-AE4D-A532-0C122274DD8F}" srcId="{0E787140-E98B-6F44-9455-E737D3F98557}" destId="{6EC68726-D5C3-7C47-9A05-87D0E0A493B1}" srcOrd="0" destOrd="0" parTransId="{FAC05121-EC1A-A74A-ABD9-7B8185C0D14A}" sibTransId="{7AA7E0AC-4B0F-6544-AD79-D8906B6F6D9F}"/>
    <dgm:cxn modelId="{572AA93A-9559-FA42-BCE1-7D95636B3D4C}" srcId="{8B006185-6728-4549-B047-D08943B0BE2C}" destId="{E0B599A4-7CD3-644A-B808-A1723987C305}" srcOrd="0" destOrd="0" parTransId="{C705D270-AE78-1B4A-9E0D-AA11C2C155F0}" sibTransId="{E725F608-A473-8841-B12D-C261BA84E23A}"/>
    <dgm:cxn modelId="{F33D91B8-F571-2F47-B850-B75A4614DD38}" type="presOf" srcId="{E0B599A4-7CD3-644A-B808-A1723987C305}" destId="{0E3E201D-B211-9B4B-B6BC-129FEE3A6AFB}" srcOrd="0" destOrd="0" presId="urn:microsoft.com/office/officeart/2005/8/layout/hierarchy6"/>
    <dgm:cxn modelId="{06B3A933-AD6F-2144-9F5A-F3577981AC36}" srcId="{AB2599C5-8F2B-4B48-867C-D6FC80F1C002}" destId="{9F7BBDE6-2D12-C945-AE45-EAFC0B7E5034}" srcOrd="0" destOrd="0" parTransId="{6430ACCC-741D-8B44-97B9-D0289773C999}" sibTransId="{5D39E65D-7C19-7644-899F-4F5716B1F6E0}"/>
    <dgm:cxn modelId="{7B9FC43B-CCE7-8640-A6E0-561A22FAD28E}" type="presOf" srcId="{A6CB487E-94A5-2246-A4B3-C9DB18C34FA0}" destId="{66AAA1D9-375D-3E4C-80AD-2B4481596301}" srcOrd="0" destOrd="0" presId="urn:microsoft.com/office/officeart/2005/8/layout/hierarchy6"/>
    <dgm:cxn modelId="{45D83FF4-1F7A-7146-A773-639B22A77CA2}" type="presOf" srcId="{F6E1B274-AC59-2A4D-A050-97282F526C03}" destId="{41EA31DD-98D9-1D4B-A666-C11C732D9914}" srcOrd="0" destOrd="0" presId="urn:microsoft.com/office/officeart/2005/8/layout/hierarchy6"/>
    <dgm:cxn modelId="{D47BF4AE-3910-9E4B-A28D-7FEA4C6146E5}" type="presOf" srcId="{088E8FB7-DF19-A34D-A0B7-3375C2D8DA1E}" destId="{CA01BB4C-0047-444F-B34D-A17094A7CE17}" srcOrd="0" destOrd="0" presId="urn:microsoft.com/office/officeart/2005/8/layout/hierarchy6"/>
    <dgm:cxn modelId="{AD7EA0F0-C409-F64A-A545-A37A4A38AC22}" type="presOf" srcId="{0E787140-E98B-6F44-9455-E737D3F98557}" destId="{DF38D6DB-52C1-2B40-BED0-ACB019DC1C3D}" srcOrd="0" destOrd="0" presId="urn:microsoft.com/office/officeart/2005/8/layout/hierarchy6"/>
    <dgm:cxn modelId="{5531E696-53F2-CF4C-BA8E-95D2F5DB4E34}" srcId="{9F7BBDE6-2D12-C945-AE45-EAFC0B7E5034}" destId="{E2E060CE-5DF7-F948-8C07-4152279142B8}" srcOrd="2" destOrd="0" parTransId="{FB1A8395-6022-6343-A376-8B6BC443DDFB}" sibTransId="{52707204-04B2-BB4F-B771-C1A81ABB5293}"/>
    <dgm:cxn modelId="{690260B1-6646-BD4F-AAFC-7FAFB24C6925}" type="presOf" srcId="{22611FF9-4237-7D4B-A7C3-89B0392CA9DE}" destId="{AA27525B-4A6B-B248-999D-085B19E8B4FD}" srcOrd="0" destOrd="0" presId="urn:microsoft.com/office/officeart/2005/8/layout/hierarchy6"/>
    <dgm:cxn modelId="{784F3565-49B0-FF4F-89BC-9D8980A79C42}" type="presOf" srcId="{F74A0A5B-FFE9-3041-8ECF-2E89A4E7FE58}" destId="{8495DEA2-414F-5F43-9565-9804A5660327}" srcOrd="0" destOrd="0" presId="urn:microsoft.com/office/officeart/2005/8/layout/hierarchy6"/>
    <dgm:cxn modelId="{2B96BF68-1257-F742-B914-8380E7685CEC}" type="presOf" srcId="{9F7BBDE6-2D12-C945-AE45-EAFC0B7E5034}" destId="{7D6643BD-620A-C148-967D-3BF349C682AD}" srcOrd="0" destOrd="0" presId="urn:microsoft.com/office/officeart/2005/8/layout/hierarchy6"/>
    <dgm:cxn modelId="{E83F8CA7-74B8-4744-AF96-D7BC465CB0A0}" type="presOf" srcId="{6430ACCC-741D-8B44-97B9-D0289773C999}" destId="{6B1CC4C8-819A-A94E-8436-FDA592CDDBFA}" srcOrd="0" destOrd="0" presId="urn:microsoft.com/office/officeart/2005/8/layout/hierarchy6"/>
    <dgm:cxn modelId="{FF1D6995-0A45-DB44-82E9-F7CCEBCFF9AC}" type="presOf" srcId="{479E23CC-F20C-E346-AD44-B7218F3B48C7}" destId="{DA997612-DFB3-3F47-8AFC-E82E16997DCC}" srcOrd="0" destOrd="0" presId="urn:microsoft.com/office/officeart/2005/8/layout/hierarchy6"/>
    <dgm:cxn modelId="{6F694D48-6E30-2944-9639-D8A4AE406F82}" type="presOf" srcId="{B2FFE86A-8DEC-8342-AEEB-90C7E36E8F77}" destId="{90892E2D-943D-E34D-923B-C5E6C878964D}" srcOrd="0" destOrd="0" presId="urn:microsoft.com/office/officeart/2005/8/layout/hierarchy6"/>
    <dgm:cxn modelId="{F98359AD-1139-8B44-ADFE-2F82496EFE8A}" type="presOf" srcId="{AB2599C5-8F2B-4B48-867C-D6FC80F1C002}" destId="{2E8F3454-E59B-CF4E-86AB-F1C002392730}" srcOrd="0" destOrd="0" presId="urn:microsoft.com/office/officeart/2005/8/layout/hierarchy6"/>
    <dgm:cxn modelId="{10F3491F-E304-6F47-9F9B-511FE3AF9DAA}" srcId="{0E787140-E98B-6F44-9455-E737D3F98557}" destId="{D86B0F28-F8F0-DF4D-9CF3-C800593FB75B}" srcOrd="1" destOrd="0" parTransId="{A6CB487E-94A5-2246-A4B3-C9DB18C34FA0}" sibTransId="{5F1CA772-95BD-2B47-B0FD-BADF040DED5C}"/>
    <dgm:cxn modelId="{E992BA5B-4EE0-7647-B1AB-23BD9AE4A611}" type="presOf" srcId="{8B006185-6728-4549-B047-D08943B0BE2C}" destId="{532568D5-64C6-4F4C-B0BD-E0D9A7C66CDD}" srcOrd="0" destOrd="0" presId="urn:microsoft.com/office/officeart/2005/8/layout/hierarchy6"/>
    <dgm:cxn modelId="{52C521ED-7E37-ED4A-B52E-1EC788F710D9}" type="presOf" srcId="{D86B0F28-F8F0-DF4D-9CF3-C800593FB75B}" destId="{8EE697EB-9F9E-6F4F-8769-E4630405401D}" srcOrd="0" destOrd="0" presId="urn:microsoft.com/office/officeart/2005/8/layout/hierarchy6"/>
    <dgm:cxn modelId="{EC8E4F3E-17CC-5047-A8D6-F6D93AD517A1}" type="presOf" srcId="{63C4C2EA-F8CC-BA48-9CA5-2D2E529E549C}" destId="{9A653784-99C1-EE4D-AA2D-06FA926D0A03}" srcOrd="0" destOrd="0" presId="urn:microsoft.com/office/officeart/2005/8/layout/hierarchy6"/>
    <dgm:cxn modelId="{4E659718-41DF-4441-9A27-93C56AFD3B3F}" srcId="{9F7BBDE6-2D12-C945-AE45-EAFC0B7E5034}" destId="{088E8FB7-DF19-A34D-A0B7-3375C2D8DA1E}" srcOrd="0" destOrd="0" parTransId="{B2FFE86A-8DEC-8342-AEEB-90C7E36E8F77}" sibTransId="{D2DC6D13-F0C7-934F-B91C-C988D54F9867}"/>
    <dgm:cxn modelId="{54894962-DC9C-314D-BF92-A60B79E50E51}" type="presOf" srcId="{6EC68726-D5C3-7C47-9A05-87D0E0A493B1}" destId="{F38E4D8B-C0E3-E742-AE1D-91848E660BFF}" srcOrd="0" destOrd="0" presId="urn:microsoft.com/office/officeart/2005/8/layout/hierarchy6"/>
    <dgm:cxn modelId="{DE6A30DE-9564-F047-8B1A-4A5F67909CAD}" srcId="{E0B599A4-7CD3-644A-B808-A1723987C305}" destId="{0E787140-E98B-6F44-9455-E737D3F98557}" srcOrd="0" destOrd="0" parTransId="{22611FF9-4237-7D4B-A7C3-89B0392CA9DE}" sibTransId="{BAD777DF-7FED-3049-AA56-0925C6953937}"/>
    <dgm:cxn modelId="{E0479B1F-05A3-6B4B-86E2-96C428EF1F31}" type="presOf" srcId="{39F40701-1724-0544-A095-7865FFAB268B}" destId="{D6501D08-8DD2-AD4C-87CD-466307E4454B}" srcOrd="0" destOrd="0" presId="urn:microsoft.com/office/officeart/2005/8/layout/hierarchy6"/>
    <dgm:cxn modelId="{13065337-FF2F-924F-BBF8-FCC1FB44BD78}" type="presOf" srcId="{E2E060CE-5DF7-F948-8C07-4152279142B8}" destId="{ADE38EA4-38CC-7A44-8B9E-E7D864DD6D91}" srcOrd="0" destOrd="0" presId="urn:microsoft.com/office/officeart/2005/8/layout/hierarchy6"/>
    <dgm:cxn modelId="{945F6F1F-3284-C94C-80BB-AA6FFCB367DF}" type="presOf" srcId="{FB1A8395-6022-6343-A376-8B6BC443DDFB}" destId="{F35A13C0-4C02-4644-B7C8-961B61D9A0EC}" srcOrd="0" destOrd="0" presId="urn:microsoft.com/office/officeart/2005/8/layout/hierarchy6"/>
    <dgm:cxn modelId="{3F23DB6E-807C-6540-AC86-C3226A921F65}" srcId="{9F7BBDE6-2D12-C945-AE45-EAFC0B7E5034}" destId="{63C4C2EA-F8CC-BA48-9CA5-2D2E529E549C}" srcOrd="1" destOrd="0" parTransId="{F6E1B274-AC59-2A4D-A050-97282F526C03}" sibTransId="{3301F103-EE02-8C4E-9FD5-84ED9B84D31F}"/>
    <dgm:cxn modelId="{CB5F7811-E210-A54B-B4B5-A9A9574DBB8E}" type="presOf" srcId="{FAC05121-EC1A-A74A-ABD9-7B8185C0D14A}" destId="{382490F1-A4C8-074C-82A5-83A19FA5F1BD}" srcOrd="0" destOrd="0" presId="urn:microsoft.com/office/officeart/2005/8/layout/hierarchy6"/>
    <dgm:cxn modelId="{8CCA2FC1-B477-D249-BF43-10FC0DD04AC2}" srcId="{AB2599C5-8F2B-4B48-867C-D6FC80F1C002}" destId="{F74A0A5B-FFE9-3041-8ECF-2E89A4E7FE58}" srcOrd="1" destOrd="0" parTransId="{479E23CC-F20C-E346-AD44-B7218F3B48C7}" sibTransId="{4EB491D2-7094-8A42-BEF8-910D9D0FAD71}"/>
    <dgm:cxn modelId="{43AE7605-EAE4-AD45-AAD7-AB6A4EF9A9E1}" type="presParOf" srcId="{532568D5-64C6-4F4C-B0BD-E0D9A7C66CDD}" destId="{13D4A32C-F101-3A46-B144-244D3B22C198}" srcOrd="0" destOrd="0" presId="urn:microsoft.com/office/officeart/2005/8/layout/hierarchy6"/>
    <dgm:cxn modelId="{AE1D52A1-644C-894B-A816-A2F39265B42B}" type="presParOf" srcId="{13D4A32C-F101-3A46-B144-244D3B22C198}" destId="{B236A2A5-A5C0-494F-AB63-30038A314768}" srcOrd="0" destOrd="0" presId="urn:microsoft.com/office/officeart/2005/8/layout/hierarchy6"/>
    <dgm:cxn modelId="{A8DF0EEC-4370-1947-97A6-CAAF97E05AFA}" type="presParOf" srcId="{B236A2A5-A5C0-494F-AB63-30038A314768}" destId="{128801C5-E187-C94E-A6F4-7A99D9D37F38}" srcOrd="0" destOrd="0" presId="urn:microsoft.com/office/officeart/2005/8/layout/hierarchy6"/>
    <dgm:cxn modelId="{7BF31B9F-EE1E-7846-8A98-6EBAE71F6C43}" type="presParOf" srcId="{128801C5-E187-C94E-A6F4-7A99D9D37F38}" destId="{0E3E201D-B211-9B4B-B6BC-129FEE3A6AFB}" srcOrd="0" destOrd="0" presId="urn:microsoft.com/office/officeart/2005/8/layout/hierarchy6"/>
    <dgm:cxn modelId="{9CE71D53-A59E-F24C-999F-F386C8A07F38}" type="presParOf" srcId="{128801C5-E187-C94E-A6F4-7A99D9D37F38}" destId="{FDDD6E00-BDC2-9844-A185-7A573255C5EC}" srcOrd="1" destOrd="0" presId="urn:microsoft.com/office/officeart/2005/8/layout/hierarchy6"/>
    <dgm:cxn modelId="{831B73A9-0478-FE49-B1A8-35696B9D5BD8}" type="presParOf" srcId="{FDDD6E00-BDC2-9844-A185-7A573255C5EC}" destId="{AA27525B-4A6B-B248-999D-085B19E8B4FD}" srcOrd="0" destOrd="0" presId="urn:microsoft.com/office/officeart/2005/8/layout/hierarchy6"/>
    <dgm:cxn modelId="{0270109A-758E-D545-B553-CF399C20B768}" type="presParOf" srcId="{FDDD6E00-BDC2-9844-A185-7A573255C5EC}" destId="{02CE8B52-8A02-5041-BD8C-C526C9B2CAEE}" srcOrd="1" destOrd="0" presId="urn:microsoft.com/office/officeart/2005/8/layout/hierarchy6"/>
    <dgm:cxn modelId="{B8BE0E21-714F-6541-AAEE-0BD15F195C6C}" type="presParOf" srcId="{02CE8B52-8A02-5041-BD8C-C526C9B2CAEE}" destId="{DF38D6DB-52C1-2B40-BED0-ACB019DC1C3D}" srcOrd="0" destOrd="0" presId="urn:microsoft.com/office/officeart/2005/8/layout/hierarchy6"/>
    <dgm:cxn modelId="{8A646E72-910F-0547-AC6B-2FF6372EC465}" type="presParOf" srcId="{02CE8B52-8A02-5041-BD8C-C526C9B2CAEE}" destId="{A5AB187F-B678-CD42-860C-B7B0582DF9E8}" srcOrd="1" destOrd="0" presId="urn:microsoft.com/office/officeart/2005/8/layout/hierarchy6"/>
    <dgm:cxn modelId="{80BE68A3-74A3-2849-AE2E-E0EE80021D07}" type="presParOf" srcId="{A5AB187F-B678-CD42-860C-B7B0582DF9E8}" destId="{382490F1-A4C8-074C-82A5-83A19FA5F1BD}" srcOrd="0" destOrd="0" presId="urn:microsoft.com/office/officeart/2005/8/layout/hierarchy6"/>
    <dgm:cxn modelId="{C860249D-2E5B-3343-B5F1-3805E99DEFC1}" type="presParOf" srcId="{A5AB187F-B678-CD42-860C-B7B0582DF9E8}" destId="{E66E98FA-9088-3B40-B652-F343F4CEEBC4}" srcOrd="1" destOrd="0" presId="urn:microsoft.com/office/officeart/2005/8/layout/hierarchy6"/>
    <dgm:cxn modelId="{989C2C29-C663-484D-BF01-962FFFDA8518}" type="presParOf" srcId="{E66E98FA-9088-3B40-B652-F343F4CEEBC4}" destId="{F38E4D8B-C0E3-E742-AE1D-91848E660BFF}" srcOrd="0" destOrd="0" presId="urn:microsoft.com/office/officeart/2005/8/layout/hierarchy6"/>
    <dgm:cxn modelId="{CAA7D59C-B497-0F45-9293-3BB206E41CF9}" type="presParOf" srcId="{E66E98FA-9088-3B40-B652-F343F4CEEBC4}" destId="{2B90DE7F-DD61-964B-BBA5-1F14D9BFC885}" srcOrd="1" destOrd="0" presId="urn:microsoft.com/office/officeart/2005/8/layout/hierarchy6"/>
    <dgm:cxn modelId="{BF78673E-6775-3D42-A1A6-216A84EA4873}" type="presParOf" srcId="{A5AB187F-B678-CD42-860C-B7B0582DF9E8}" destId="{66AAA1D9-375D-3E4C-80AD-2B4481596301}" srcOrd="2" destOrd="0" presId="urn:microsoft.com/office/officeart/2005/8/layout/hierarchy6"/>
    <dgm:cxn modelId="{5148F6C0-0A40-BD43-8636-A301CADAA6D1}" type="presParOf" srcId="{A5AB187F-B678-CD42-860C-B7B0582DF9E8}" destId="{4C17A412-D8FD-A24A-B527-93F0295DC2EB}" srcOrd="3" destOrd="0" presId="urn:microsoft.com/office/officeart/2005/8/layout/hierarchy6"/>
    <dgm:cxn modelId="{1E086E58-70B0-E44B-BE6B-CE198274F0BC}" type="presParOf" srcId="{4C17A412-D8FD-A24A-B527-93F0295DC2EB}" destId="{8EE697EB-9F9E-6F4F-8769-E4630405401D}" srcOrd="0" destOrd="0" presId="urn:microsoft.com/office/officeart/2005/8/layout/hierarchy6"/>
    <dgm:cxn modelId="{8DDFFA0D-FF5B-DB48-A588-1D027427759B}" type="presParOf" srcId="{4C17A412-D8FD-A24A-B527-93F0295DC2EB}" destId="{F783FF86-6F0C-5442-8FF2-8E569FEE7CA9}" srcOrd="1" destOrd="0" presId="urn:microsoft.com/office/officeart/2005/8/layout/hierarchy6"/>
    <dgm:cxn modelId="{A228552B-7FE4-614A-ABD7-0A369AABE964}" type="presParOf" srcId="{FDDD6E00-BDC2-9844-A185-7A573255C5EC}" destId="{D6501D08-8DD2-AD4C-87CD-466307E4454B}" srcOrd="2" destOrd="0" presId="urn:microsoft.com/office/officeart/2005/8/layout/hierarchy6"/>
    <dgm:cxn modelId="{B422B43B-386A-8348-8997-1E0F49ABDD6D}" type="presParOf" srcId="{FDDD6E00-BDC2-9844-A185-7A573255C5EC}" destId="{FDD73321-5211-5246-85D0-B4C06815DEC2}" srcOrd="3" destOrd="0" presId="urn:microsoft.com/office/officeart/2005/8/layout/hierarchy6"/>
    <dgm:cxn modelId="{714F9FFA-9DF1-2942-BA75-BA31D9F09EC3}" type="presParOf" srcId="{FDD73321-5211-5246-85D0-B4C06815DEC2}" destId="{2E8F3454-E59B-CF4E-86AB-F1C002392730}" srcOrd="0" destOrd="0" presId="urn:microsoft.com/office/officeart/2005/8/layout/hierarchy6"/>
    <dgm:cxn modelId="{41FFD15A-8992-7F4F-A71B-EE6F94851642}" type="presParOf" srcId="{FDD73321-5211-5246-85D0-B4C06815DEC2}" destId="{B61B93DB-9966-8448-8901-2ADD4676B2DC}" srcOrd="1" destOrd="0" presId="urn:microsoft.com/office/officeart/2005/8/layout/hierarchy6"/>
    <dgm:cxn modelId="{6DDB4426-82E3-4B4C-9AB3-B0CE29F45622}" type="presParOf" srcId="{B61B93DB-9966-8448-8901-2ADD4676B2DC}" destId="{6B1CC4C8-819A-A94E-8436-FDA592CDDBFA}" srcOrd="0" destOrd="0" presId="urn:microsoft.com/office/officeart/2005/8/layout/hierarchy6"/>
    <dgm:cxn modelId="{59C8B73E-8480-CB42-A03B-75BD792D9DC3}" type="presParOf" srcId="{B61B93DB-9966-8448-8901-2ADD4676B2DC}" destId="{37749896-F538-7842-A8A5-A3A5397BC7F8}" srcOrd="1" destOrd="0" presId="urn:microsoft.com/office/officeart/2005/8/layout/hierarchy6"/>
    <dgm:cxn modelId="{62E9E718-00A4-0C4E-BBC3-8242A5E271C6}" type="presParOf" srcId="{37749896-F538-7842-A8A5-A3A5397BC7F8}" destId="{7D6643BD-620A-C148-967D-3BF349C682AD}" srcOrd="0" destOrd="0" presId="urn:microsoft.com/office/officeart/2005/8/layout/hierarchy6"/>
    <dgm:cxn modelId="{9A637D03-A2A6-4647-A443-F2E39CBC9EA2}" type="presParOf" srcId="{37749896-F538-7842-A8A5-A3A5397BC7F8}" destId="{16FD9460-1F63-A54A-9131-F081E1ED759F}" srcOrd="1" destOrd="0" presId="urn:microsoft.com/office/officeart/2005/8/layout/hierarchy6"/>
    <dgm:cxn modelId="{1692BB5B-079F-814F-A0BE-47C9354C2A43}" type="presParOf" srcId="{16FD9460-1F63-A54A-9131-F081E1ED759F}" destId="{90892E2D-943D-E34D-923B-C5E6C878964D}" srcOrd="0" destOrd="0" presId="urn:microsoft.com/office/officeart/2005/8/layout/hierarchy6"/>
    <dgm:cxn modelId="{7A0CE224-7662-134E-9944-F24F5516E108}" type="presParOf" srcId="{16FD9460-1F63-A54A-9131-F081E1ED759F}" destId="{F472BAEB-B3F1-174A-B788-BEA62709154F}" srcOrd="1" destOrd="0" presId="urn:microsoft.com/office/officeart/2005/8/layout/hierarchy6"/>
    <dgm:cxn modelId="{F89EE2D3-9821-9E45-90F3-3E4B7318ABFD}" type="presParOf" srcId="{F472BAEB-B3F1-174A-B788-BEA62709154F}" destId="{CA01BB4C-0047-444F-B34D-A17094A7CE17}" srcOrd="0" destOrd="0" presId="urn:microsoft.com/office/officeart/2005/8/layout/hierarchy6"/>
    <dgm:cxn modelId="{FF93D961-57BF-CB4E-82B2-BC7DD31C3A8B}" type="presParOf" srcId="{F472BAEB-B3F1-174A-B788-BEA62709154F}" destId="{EF7E7E7E-A623-5D43-8F4B-89AD555EB905}" srcOrd="1" destOrd="0" presId="urn:microsoft.com/office/officeart/2005/8/layout/hierarchy6"/>
    <dgm:cxn modelId="{537D782D-D858-9147-9250-EAA0EDAF0F18}" type="presParOf" srcId="{16FD9460-1F63-A54A-9131-F081E1ED759F}" destId="{41EA31DD-98D9-1D4B-A666-C11C732D9914}" srcOrd="2" destOrd="0" presId="urn:microsoft.com/office/officeart/2005/8/layout/hierarchy6"/>
    <dgm:cxn modelId="{C2417E33-0617-ED4E-AD1D-689D8B274267}" type="presParOf" srcId="{16FD9460-1F63-A54A-9131-F081E1ED759F}" destId="{F8105887-D9A7-9E4D-A00B-211CFE86E6BA}" srcOrd="3" destOrd="0" presId="urn:microsoft.com/office/officeart/2005/8/layout/hierarchy6"/>
    <dgm:cxn modelId="{EC701215-C069-1946-8A17-92122BF86888}" type="presParOf" srcId="{F8105887-D9A7-9E4D-A00B-211CFE86E6BA}" destId="{9A653784-99C1-EE4D-AA2D-06FA926D0A03}" srcOrd="0" destOrd="0" presId="urn:microsoft.com/office/officeart/2005/8/layout/hierarchy6"/>
    <dgm:cxn modelId="{7BD42F6F-1CED-824A-9D37-FDA02C55736C}" type="presParOf" srcId="{F8105887-D9A7-9E4D-A00B-211CFE86E6BA}" destId="{28C1A39D-BB66-DA46-991F-06A0B6F54AEF}" srcOrd="1" destOrd="0" presId="urn:microsoft.com/office/officeart/2005/8/layout/hierarchy6"/>
    <dgm:cxn modelId="{53F95CF0-A14D-6C4F-BDD3-E6B47335835B}" type="presParOf" srcId="{16FD9460-1F63-A54A-9131-F081E1ED759F}" destId="{F35A13C0-4C02-4644-B7C8-961B61D9A0EC}" srcOrd="4" destOrd="0" presId="urn:microsoft.com/office/officeart/2005/8/layout/hierarchy6"/>
    <dgm:cxn modelId="{21968F09-E135-9242-BBC9-0F45320652D0}" type="presParOf" srcId="{16FD9460-1F63-A54A-9131-F081E1ED759F}" destId="{47CB9249-7994-894B-8715-49B5DFEF59B9}" srcOrd="5" destOrd="0" presId="urn:microsoft.com/office/officeart/2005/8/layout/hierarchy6"/>
    <dgm:cxn modelId="{27803A2F-2C54-9E4A-9EB4-2C6683A03565}" type="presParOf" srcId="{47CB9249-7994-894B-8715-49B5DFEF59B9}" destId="{ADE38EA4-38CC-7A44-8B9E-E7D864DD6D91}" srcOrd="0" destOrd="0" presId="urn:microsoft.com/office/officeart/2005/8/layout/hierarchy6"/>
    <dgm:cxn modelId="{1F4FA5E8-3058-9D4A-A3C3-0DBAA695201C}" type="presParOf" srcId="{47CB9249-7994-894B-8715-49B5DFEF59B9}" destId="{84C8C85C-EAED-8044-9BFE-D40F90E151CC}" srcOrd="1" destOrd="0" presId="urn:microsoft.com/office/officeart/2005/8/layout/hierarchy6"/>
    <dgm:cxn modelId="{F0222076-5EC1-D343-9392-16F16AC53394}" type="presParOf" srcId="{B61B93DB-9966-8448-8901-2ADD4676B2DC}" destId="{DA997612-DFB3-3F47-8AFC-E82E16997DCC}" srcOrd="2" destOrd="0" presId="urn:microsoft.com/office/officeart/2005/8/layout/hierarchy6"/>
    <dgm:cxn modelId="{41AEA81F-917C-5D43-92CB-2DAE91549E94}" type="presParOf" srcId="{B61B93DB-9966-8448-8901-2ADD4676B2DC}" destId="{6A378D11-82B7-BF4D-9167-3E019F9DDBE0}" srcOrd="3" destOrd="0" presId="urn:microsoft.com/office/officeart/2005/8/layout/hierarchy6"/>
    <dgm:cxn modelId="{9982DF1F-565D-C04C-9669-B2D60A69C5A1}" type="presParOf" srcId="{6A378D11-82B7-BF4D-9167-3E019F9DDBE0}" destId="{8495DEA2-414F-5F43-9565-9804A5660327}" srcOrd="0" destOrd="0" presId="urn:microsoft.com/office/officeart/2005/8/layout/hierarchy6"/>
    <dgm:cxn modelId="{E6DE7D7A-7794-7A46-A536-926C1540190F}" type="presParOf" srcId="{6A378D11-82B7-BF4D-9167-3E019F9DDBE0}" destId="{A3798A8B-576B-764E-B63D-70F18F6C5573}" srcOrd="1" destOrd="0" presId="urn:microsoft.com/office/officeart/2005/8/layout/hierarchy6"/>
    <dgm:cxn modelId="{29B98373-1919-C84A-B099-1BB5608CEFC3}" type="presParOf" srcId="{532568D5-64C6-4F4C-B0BD-E0D9A7C66CDD}" destId="{380EE181-3B2F-2E49-AB1A-A3549BAE55EB}"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88900</xdr:rowOff>
    </xdr:from>
    <xdr:to>
      <xdr:col>1</xdr:col>
      <xdr:colOff>2286000</xdr:colOff>
      <xdr:row>0</xdr:row>
      <xdr:rowOff>1104900</xdr:rowOff>
    </xdr:to>
    <xdr:pic>
      <xdr:nvPicPr>
        <xdr:cNvPr id="3" name="Picture 2"/>
        <xdr:cNvPicPr>
          <a:picLocks noChangeAspect="1"/>
        </xdr:cNvPicPr>
      </xdr:nvPicPr>
      <xdr:blipFill>
        <a:blip xmlns:r="http://schemas.openxmlformats.org/officeDocument/2006/relationships" r:embed="rId1"/>
        <a:stretch>
          <a:fillRect/>
        </a:stretch>
      </xdr:blipFill>
      <xdr:spPr>
        <a:xfrm>
          <a:off x="228600" y="88900"/>
          <a:ext cx="2222500" cy="10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88900</xdr:rowOff>
    </xdr:from>
    <xdr:to>
      <xdr:col>3</xdr:col>
      <xdr:colOff>368300</xdr:colOff>
      <xdr:row>0</xdr:row>
      <xdr:rowOff>1104900</xdr:rowOff>
    </xdr:to>
    <xdr:pic>
      <xdr:nvPicPr>
        <xdr:cNvPr id="3" name="Picture 2"/>
        <xdr:cNvPicPr>
          <a:picLocks noChangeAspect="1"/>
        </xdr:cNvPicPr>
      </xdr:nvPicPr>
      <xdr:blipFill>
        <a:blip xmlns:r="http://schemas.openxmlformats.org/officeDocument/2006/relationships" r:embed="rId1"/>
        <a:stretch>
          <a:fillRect/>
        </a:stretch>
      </xdr:blipFill>
      <xdr:spPr>
        <a:xfrm>
          <a:off x="228600" y="88900"/>
          <a:ext cx="2222500" cy="10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76200</xdr:rowOff>
    </xdr:from>
    <xdr:to>
      <xdr:col>1</xdr:col>
      <xdr:colOff>2298700</xdr:colOff>
      <xdr:row>0</xdr:row>
      <xdr:rowOff>1092200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0" y="76200"/>
          <a:ext cx="2222500" cy="10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50800</xdr:colOff>
      <xdr:row>99</xdr:row>
      <xdr:rowOff>152400</xdr:rowOff>
    </xdr:from>
    <xdr:to>
      <xdr:col>8</xdr:col>
      <xdr:colOff>861278</xdr:colOff>
      <xdr:row>127</xdr:row>
      <xdr:rowOff>50800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63500</xdr:colOff>
      <xdr:row>0</xdr:row>
      <xdr:rowOff>76200</xdr:rowOff>
    </xdr:from>
    <xdr:to>
      <xdr:col>2</xdr:col>
      <xdr:colOff>101600</xdr:colOff>
      <xdr:row>0</xdr:row>
      <xdr:rowOff>1092200</xdr:rowOff>
    </xdr:to>
    <xdr:pic>
      <xdr:nvPicPr>
        <xdr:cNvPr id="4" name="Picture 3"/>
        <xdr:cNvPicPr>
          <a:picLocks noChangeAspect="1"/>
        </xdr:cNvPicPr>
      </xdr:nvPicPr>
      <xdr:blipFill>
        <a:blip xmlns:r="http://schemas.openxmlformats.org/officeDocument/2006/relationships" r:embed="rId6"/>
        <a:stretch>
          <a:fillRect/>
        </a:stretch>
      </xdr:blipFill>
      <xdr:spPr>
        <a:xfrm>
          <a:off x="190500" y="76200"/>
          <a:ext cx="2222500" cy="101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0</xdr:row>
      <xdr:rowOff>88900</xdr:rowOff>
    </xdr:from>
    <xdr:to>
      <xdr:col>1</xdr:col>
      <xdr:colOff>2286000</xdr:colOff>
      <xdr:row>0</xdr:row>
      <xdr:rowOff>1104900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90500" y="88900"/>
          <a:ext cx="2222500" cy="101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ey.studhalter\AppData\Local\Microsoft\Windows\INetCache\Content.Outlook\PPVFF3XV\Previous\MIT%20LCC_v4_01_DC%20DOEE%20Edit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acintosh%20HD:Users:chase:Dropbox%20(NEI):NEI-Staff:Clients:Development%20&amp;%20Existing%20Buildings:DC%20DOEE:Resilience%20Assessment%20Tool:Previous:MIT%20LCC_v4_01_DC%20DOEE%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structions"/>
      <sheetName val="Inputs"/>
      <sheetName val="MIT Maintenance"/>
      <sheetName val="Calculation"/>
      <sheetName val="Calculation (Solar)"/>
      <sheetName val="Results (new)"/>
      <sheetName val="Results"/>
      <sheetName val="GHG-HIDE"/>
      <sheetName val="GHG"/>
      <sheetName val="GHG (2)"/>
      <sheetName val="Assumptions"/>
      <sheetName val="Definitions"/>
    </sheetNames>
    <sheetDataSet>
      <sheetData sheetId="0" refreshError="1"/>
      <sheetData sheetId="1" refreshError="1"/>
      <sheetData sheetId="2">
        <row r="1">
          <cell r="F1">
            <v>30</v>
          </cell>
        </row>
        <row r="6">
          <cell r="G6">
            <v>4.0000000000000008E-2</v>
          </cell>
        </row>
        <row r="7">
          <cell r="G7">
            <v>1.0000000000000002E-2</v>
          </cell>
        </row>
        <row r="16">
          <cell r="A16" t="str">
            <v>CUP Electricity</v>
          </cell>
          <cell r="B16">
            <v>0.1071</v>
          </cell>
          <cell r="C16" t="str">
            <v>$/kWh</v>
          </cell>
        </row>
        <row r="17">
          <cell r="A17" t="str">
            <v>Eversource Electricity</v>
          </cell>
          <cell r="B17">
            <v>0.10730000000000001</v>
          </cell>
          <cell r="C17" t="str">
            <v>$/kWh</v>
          </cell>
        </row>
        <row r="18">
          <cell r="A18" t="str">
            <v>Solar (Electric)</v>
          </cell>
          <cell r="B18">
            <v>0.10730000000000001</v>
          </cell>
          <cell r="C18" t="str">
            <v>$/kWh</v>
          </cell>
        </row>
        <row r="19">
          <cell r="A19" t="str">
            <v>Eversource Gas</v>
          </cell>
          <cell r="B19">
            <v>1</v>
          </cell>
          <cell r="C19" t="str">
            <v>$/Therm</v>
          </cell>
        </row>
        <row r="20">
          <cell r="A20" t="str">
            <v>Other Gas</v>
          </cell>
          <cell r="B20">
            <v>1</v>
          </cell>
          <cell r="C20" t="str">
            <v>$/Therm</v>
          </cell>
        </row>
        <row r="21">
          <cell r="A21" t="str">
            <v>Fuel Oil</v>
          </cell>
          <cell r="B21">
            <v>2</v>
          </cell>
          <cell r="C21" t="str">
            <v>$/Gallon</v>
          </cell>
        </row>
        <row r="22">
          <cell r="A22" t="str">
            <v>Other Fuel Oil</v>
          </cell>
          <cell r="B22">
            <v>2</v>
          </cell>
          <cell r="C22" t="str">
            <v>$/Gallon</v>
          </cell>
        </row>
        <row r="23">
          <cell r="A23" t="str">
            <v>Cambridge Water</v>
          </cell>
          <cell r="B23">
            <v>3</v>
          </cell>
          <cell r="C23" t="str">
            <v>$/Gallon</v>
          </cell>
        </row>
        <row r="24">
          <cell r="A24" t="str">
            <v>MWRA Sewer</v>
          </cell>
          <cell r="B24">
            <v>3</v>
          </cell>
          <cell r="C24" t="str">
            <v>$/Gallon</v>
          </cell>
        </row>
        <row r="25">
          <cell r="A25" t="str">
            <v>CUP Chilled Water</v>
          </cell>
          <cell r="B25">
            <v>0.28320000000000001</v>
          </cell>
          <cell r="C25" t="str">
            <v>$/Ton-Hour</v>
          </cell>
        </row>
        <row r="26">
          <cell r="A26" t="str">
            <v>Other Chilled Water</v>
          </cell>
          <cell r="B26">
            <v>0.28320000000000001</v>
          </cell>
          <cell r="C26" t="str">
            <v>$/Ton-Hour</v>
          </cell>
        </row>
        <row r="27">
          <cell r="A27" t="str">
            <v>CUP Steam</v>
          </cell>
          <cell r="B27">
            <v>15.975199999999999</v>
          </cell>
          <cell r="C27" t="str">
            <v>$/MMBtu</v>
          </cell>
        </row>
        <row r="28">
          <cell r="A28" t="str">
            <v>Veolia Steam</v>
          </cell>
          <cell r="B28">
            <v>15.975199999999999</v>
          </cell>
          <cell r="C28" t="str">
            <v>$/MMBtu</v>
          </cell>
        </row>
      </sheetData>
      <sheetData sheetId="3">
        <row r="34">
          <cell r="K34">
            <v>0</v>
          </cell>
        </row>
        <row r="68">
          <cell r="K68">
            <v>0</v>
          </cell>
        </row>
      </sheetData>
      <sheetData sheetId="4" refreshError="1"/>
      <sheetData sheetId="5" refreshError="1"/>
      <sheetData sheetId="6" refreshError="1"/>
      <sheetData sheetId="7" refreshError="1"/>
      <sheetData sheetId="8">
        <row r="54">
          <cell r="I54" t="e">
            <v>#N/A</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oee.dc.gov/service/integrated-pest-management" TargetMode="External"/><Relationship Id="rId3" Type="http://schemas.openxmlformats.org/officeDocument/2006/relationships/hyperlink" Target="https://www.fema.gov/national-flood-insurance-program/definitions" TargetMode="External"/><Relationship Id="rId7" Type="http://schemas.openxmlformats.org/officeDocument/2006/relationships/hyperlink" Target="http://geospatial.dcgis.dc.gov/templates/dcfinder/s2.html?appid=0a6e58b700024e9c954896dacb1b7e29" TargetMode="External"/><Relationship Id="rId2" Type="http://schemas.openxmlformats.org/officeDocument/2006/relationships/hyperlink" Target="https://msc.fema.gov/portal/search" TargetMode="External"/><Relationship Id="rId1" Type="http://schemas.openxmlformats.org/officeDocument/2006/relationships/hyperlink" Target="https://doee.dc.gov/service/flood-risk-maps" TargetMode="External"/><Relationship Id="rId6" Type="http://schemas.openxmlformats.org/officeDocument/2006/relationships/hyperlink" Target="http://www.atlasplus.dcgis.dc.gov/" TargetMode="External"/><Relationship Id="rId11" Type="http://schemas.openxmlformats.org/officeDocument/2006/relationships/comments" Target="../comments1.xml"/><Relationship Id="rId5" Type="http://schemas.openxmlformats.org/officeDocument/2006/relationships/hyperlink" Target="http://geospatial.dcgis.dc.gov/templates/dcfinder/s2.html?appid=0a6e58b700024e9c954896dacb1b7e29" TargetMode="External"/><Relationship Id="rId10" Type="http://schemas.openxmlformats.org/officeDocument/2006/relationships/vmlDrawing" Target="../drawings/vmlDrawing1.vml"/><Relationship Id="rId4" Type="http://schemas.openxmlformats.org/officeDocument/2006/relationships/hyperlink" Target="https://www.mapdwell.com/en/solar/dc"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B1:M92"/>
  <sheetViews>
    <sheetView tabSelected="1" topLeftCell="A4" workbookViewId="0">
      <selection activeCell="I30" sqref="I30"/>
    </sheetView>
  </sheetViews>
  <sheetFormatPr defaultColWidth="10.875" defaultRowHeight="15.75"/>
  <cols>
    <col min="1" max="1" width="2.125" style="13" customWidth="1"/>
    <col min="2" max="2" width="38.375" style="13" customWidth="1"/>
    <col min="3" max="3" width="10.875" style="13" customWidth="1"/>
    <col min="4" max="16384" width="10.875" style="13"/>
  </cols>
  <sheetData>
    <row r="1" spans="2:7" ht="90.95" customHeight="1"/>
    <row r="2" spans="2:7">
      <c r="B2" s="33" t="s">
        <v>250</v>
      </c>
    </row>
    <row r="3" spans="2:7">
      <c r="B3" s="77" t="s">
        <v>251</v>
      </c>
    </row>
    <row r="4" spans="2:7">
      <c r="B4" s="36" t="s">
        <v>252</v>
      </c>
    </row>
    <row r="5" spans="2:7" ht="16.5" thickBot="1">
      <c r="B5" s="36"/>
    </row>
    <row r="6" spans="2:7">
      <c r="B6" s="668" t="s">
        <v>165</v>
      </c>
      <c r="C6" s="669"/>
      <c r="D6" s="669"/>
      <c r="E6" s="669"/>
      <c r="F6" s="669"/>
      <c r="G6" s="670"/>
    </row>
    <row r="7" spans="2:7" ht="15" customHeight="1">
      <c r="B7" s="622" t="s">
        <v>572</v>
      </c>
      <c r="C7" s="623"/>
      <c r="D7" s="623"/>
      <c r="E7" s="623"/>
      <c r="F7" s="623"/>
      <c r="G7" s="624"/>
    </row>
    <row r="8" spans="2:7">
      <c r="B8" s="625"/>
      <c r="C8" s="626"/>
      <c r="D8" s="626"/>
      <c r="E8" s="626"/>
      <c r="F8" s="626"/>
      <c r="G8" s="627"/>
    </row>
    <row r="9" spans="2:7">
      <c r="B9" s="625"/>
      <c r="C9" s="626"/>
      <c r="D9" s="626"/>
      <c r="E9" s="626"/>
      <c r="F9" s="626"/>
      <c r="G9" s="627"/>
    </row>
    <row r="10" spans="2:7">
      <c r="B10" s="625"/>
      <c r="C10" s="626"/>
      <c r="D10" s="626"/>
      <c r="E10" s="626"/>
      <c r="F10" s="626"/>
      <c r="G10" s="627"/>
    </row>
    <row r="11" spans="2:7">
      <c r="B11" s="625"/>
      <c r="C11" s="626"/>
      <c r="D11" s="626"/>
      <c r="E11" s="626"/>
      <c r="F11" s="626"/>
      <c r="G11" s="627"/>
    </row>
    <row r="12" spans="2:7">
      <c r="B12" s="625"/>
      <c r="C12" s="626"/>
      <c r="D12" s="626"/>
      <c r="E12" s="626"/>
      <c r="F12" s="626"/>
      <c r="G12" s="627"/>
    </row>
    <row r="13" spans="2:7">
      <c r="B13" s="625"/>
      <c r="C13" s="626"/>
      <c r="D13" s="626"/>
      <c r="E13" s="626"/>
      <c r="F13" s="626"/>
      <c r="G13" s="627"/>
    </row>
    <row r="14" spans="2:7">
      <c r="B14" s="625"/>
      <c r="C14" s="626"/>
      <c r="D14" s="626"/>
      <c r="E14" s="626"/>
      <c r="F14" s="626"/>
      <c r="G14" s="627"/>
    </row>
    <row r="15" spans="2:7">
      <c r="B15" s="625"/>
      <c r="C15" s="626"/>
      <c r="D15" s="626"/>
      <c r="E15" s="626"/>
      <c r="F15" s="626"/>
      <c r="G15" s="627"/>
    </row>
    <row r="16" spans="2:7">
      <c r="B16" s="625"/>
      <c r="C16" s="626"/>
      <c r="D16" s="626"/>
      <c r="E16" s="626"/>
      <c r="F16" s="626"/>
      <c r="G16" s="627"/>
    </row>
    <row r="17" spans="2:7">
      <c r="B17" s="625"/>
      <c r="C17" s="626"/>
      <c r="D17" s="626"/>
      <c r="E17" s="626"/>
      <c r="F17" s="626"/>
      <c r="G17" s="627"/>
    </row>
    <row r="18" spans="2:7" ht="15" customHeight="1" thickBot="1">
      <c r="B18" s="671"/>
      <c r="C18" s="672"/>
      <c r="D18" s="672"/>
      <c r="E18" s="672"/>
      <c r="F18" s="672"/>
      <c r="G18" s="673"/>
    </row>
    <row r="19" spans="2:7" ht="16.5" thickBot="1">
      <c r="B19" s="49"/>
      <c r="C19" s="49"/>
      <c r="D19" s="49"/>
      <c r="E19" s="49"/>
      <c r="F19" s="49"/>
      <c r="G19" s="49"/>
    </row>
    <row r="20" spans="2:7">
      <c r="B20" s="668" t="s">
        <v>142</v>
      </c>
      <c r="C20" s="669"/>
      <c r="D20" s="669"/>
      <c r="E20" s="669"/>
      <c r="F20" s="669"/>
      <c r="G20" s="670"/>
    </row>
    <row r="21" spans="2:7">
      <c r="B21" s="649" t="s">
        <v>144</v>
      </c>
      <c r="C21" s="677"/>
      <c r="D21" s="677"/>
      <c r="E21" s="677"/>
      <c r="F21" s="677"/>
      <c r="G21" s="678"/>
    </row>
    <row r="22" spans="2:7">
      <c r="B22" s="649"/>
      <c r="C22" s="677"/>
      <c r="D22" s="677"/>
      <c r="E22" s="677"/>
      <c r="F22" s="677"/>
      <c r="G22" s="678"/>
    </row>
    <row r="23" spans="2:7">
      <c r="B23" s="674" t="s">
        <v>360</v>
      </c>
      <c r="C23" s="675"/>
      <c r="D23" s="675"/>
      <c r="E23" s="675"/>
      <c r="F23" s="675"/>
      <c r="G23" s="676"/>
    </row>
    <row r="24" spans="2:7">
      <c r="B24" s="674"/>
      <c r="C24" s="675"/>
      <c r="D24" s="675"/>
      <c r="E24" s="675"/>
      <c r="F24" s="675"/>
      <c r="G24" s="676"/>
    </row>
    <row r="25" spans="2:7">
      <c r="B25" s="674"/>
      <c r="C25" s="675"/>
      <c r="D25" s="675"/>
      <c r="E25" s="675"/>
      <c r="F25" s="675"/>
      <c r="G25" s="676"/>
    </row>
    <row r="26" spans="2:7">
      <c r="B26" s="674"/>
      <c r="C26" s="675"/>
      <c r="D26" s="675"/>
      <c r="E26" s="675"/>
      <c r="F26" s="675"/>
      <c r="G26" s="676"/>
    </row>
    <row r="27" spans="2:7">
      <c r="B27" s="622" t="s">
        <v>362</v>
      </c>
      <c r="C27" s="623"/>
      <c r="D27" s="623"/>
      <c r="E27" s="623"/>
      <c r="F27" s="623"/>
      <c r="G27" s="624"/>
    </row>
    <row r="28" spans="2:7">
      <c r="B28" s="625"/>
      <c r="C28" s="626"/>
      <c r="D28" s="626"/>
      <c r="E28" s="626"/>
      <c r="F28" s="626"/>
      <c r="G28" s="627"/>
    </row>
    <row r="29" spans="2:7">
      <c r="B29" s="625"/>
      <c r="C29" s="626"/>
      <c r="D29" s="626"/>
      <c r="E29" s="626"/>
      <c r="F29" s="626"/>
      <c r="G29" s="627"/>
    </row>
    <row r="30" spans="2:7">
      <c r="B30" s="625"/>
      <c r="C30" s="626"/>
      <c r="D30" s="626"/>
      <c r="E30" s="626"/>
      <c r="F30" s="626"/>
      <c r="G30" s="627"/>
    </row>
    <row r="31" spans="2:7">
      <c r="B31" s="625"/>
      <c r="C31" s="626"/>
      <c r="D31" s="626"/>
      <c r="E31" s="626"/>
      <c r="F31" s="626"/>
      <c r="G31" s="627"/>
    </row>
    <row r="32" spans="2:7">
      <c r="B32" s="625"/>
      <c r="C32" s="626"/>
      <c r="D32" s="626"/>
      <c r="E32" s="626"/>
      <c r="F32" s="626"/>
      <c r="G32" s="627"/>
    </row>
    <row r="33" spans="2:7">
      <c r="B33" s="628"/>
      <c r="C33" s="629"/>
      <c r="D33" s="629"/>
      <c r="E33" s="629"/>
      <c r="F33" s="629"/>
      <c r="G33" s="630"/>
    </row>
    <row r="34" spans="2:7">
      <c r="B34" s="622" t="s">
        <v>580</v>
      </c>
      <c r="C34" s="623"/>
      <c r="D34" s="623"/>
      <c r="E34" s="623"/>
      <c r="F34" s="623"/>
      <c r="G34" s="624"/>
    </row>
    <row r="35" spans="2:7" ht="15" customHeight="1">
      <c r="B35" s="625"/>
      <c r="C35" s="626"/>
      <c r="D35" s="626"/>
      <c r="E35" s="626"/>
      <c r="F35" s="626"/>
      <c r="G35" s="627"/>
    </row>
    <row r="36" spans="2:7" ht="15" customHeight="1">
      <c r="B36" s="628"/>
      <c r="C36" s="629"/>
      <c r="D36" s="629"/>
      <c r="E36" s="629"/>
      <c r="F36" s="629"/>
      <c r="G36" s="630"/>
    </row>
    <row r="37" spans="2:7">
      <c r="B37" s="622" t="s">
        <v>581</v>
      </c>
      <c r="C37" s="623"/>
      <c r="D37" s="623"/>
      <c r="E37" s="623"/>
      <c r="F37" s="623"/>
      <c r="G37" s="624"/>
    </row>
    <row r="38" spans="2:7">
      <c r="B38" s="625"/>
      <c r="C38" s="626"/>
      <c r="D38" s="626"/>
      <c r="E38" s="626"/>
      <c r="F38" s="626"/>
      <c r="G38" s="627"/>
    </row>
    <row r="39" spans="2:7">
      <c r="B39" s="625"/>
      <c r="C39" s="626"/>
      <c r="D39" s="626"/>
      <c r="E39" s="626"/>
      <c r="F39" s="626"/>
      <c r="G39" s="627"/>
    </row>
    <row r="40" spans="2:7">
      <c r="B40" s="628"/>
      <c r="C40" s="629"/>
      <c r="D40" s="629"/>
      <c r="E40" s="629"/>
      <c r="F40" s="629"/>
      <c r="G40" s="630"/>
    </row>
    <row r="41" spans="2:7" ht="16.5" thickBot="1">
      <c r="B41" s="679" t="s">
        <v>582</v>
      </c>
      <c r="C41" s="680"/>
      <c r="D41" s="680"/>
      <c r="E41" s="680"/>
      <c r="F41" s="680"/>
      <c r="G41" s="681"/>
    </row>
    <row r="42" spans="2:7" ht="15.95" customHeight="1" thickBot="1">
      <c r="B42" s="682" t="s">
        <v>161</v>
      </c>
      <c r="C42" s="683"/>
      <c r="D42" s="683"/>
      <c r="E42" s="683"/>
      <c r="F42" s="684"/>
      <c r="G42" s="39"/>
    </row>
    <row r="43" spans="2:7" ht="15.95" customHeight="1" thickBot="1">
      <c r="B43" s="47"/>
      <c r="C43" s="47"/>
      <c r="D43" s="47"/>
      <c r="E43" s="47"/>
      <c r="F43" s="47"/>
      <c r="G43" s="48"/>
    </row>
    <row r="44" spans="2:7" ht="15.95" customHeight="1">
      <c r="B44" s="27" t="s">
        <v>163</v>
      </c>
      <c r="C44" s="633"/>
      <c r="D44" s="633"/>
      <c r="E44" s="633"/>
      <c r="F44" s="633"/>
      <c r="G44" s="634"/>
    </row>
    <row r="45" spans="2:7" ht="15.95" customHeight="1" thickBot="1">
      <c r="B45" s="28" t="s">
        <v>164</v>
      </c>
      <c r="C45" s="635"/>
      <c r="D45" s="636"/>
      <c r="E45" s="636"/>
      <c r="F45" s="636"/>
      <c r="G45" s="637"/>
    </row>
    <row r="46" spans="2:7" ht="16.5" thickBot="1"/>
    <row r="47" spans="2:7">
      <c r="B47" s="27" t="s">
        <v>345</v>
      </c>
      <c r="C47" s="633"/>
      <c r="D47" s="633"/>
      <c r="E47" s="633"/>
      <c r="F47" s="633"/>
      <c r="G47" s="634"/>
    </row>
    <row r="48" spans="2:7">
      <c r="B48" s="38" t="s">
        <v>346</v>
      </c>
      <c r="C48" s="631"/>
      <c r="D48" s="631"/>
      <c r="E48" s="631"/>
      <c r="F48" s="631"/>
      <c r="G48" s="632"/>
    </row>
    <row r="49" spans="2:13">
      <c r="B49" s="38" t="s">
        <v>347</v>
      </c>
      <c r="C49" s="631"/>
      <c r="D49" s="631"/>
      <c r="E49" s="631"/>
      <c r="F49" s="631"/>
      <c r="G49" s="632"/>
    </row>
    <row r="50" spans="2:13">
      <c r="B50" s="38" t="s">
        <v>348</v>
      </c>
      <c r="C50" s="631"/>
      <c r="D50" s="631"/>
      <c r="E50" s="631"/>
      <c r="F50" s="631"/>
      <c r="G50" s="632"/>
    </row>
    <row r="51" spans="2:13">
      <c r="B51" s="38" t="s">
        <v>64</v>
      </c>
      <c r="C51" s="631"/>
      <c r="D51" s="631"/>
      <c r="E51" s="631"/>
      <c r="F51" s="631"/>
      <c r="G51" s="632"/>
    </row>
    <row r="52" spans="2:13">
      <c r="B52" s="38" t="s">
        <v>65</v>
      </c>
      <c r="C52" s="631"/>
      <c r="D52" s="631"/>
      <c r="E52" s="631"/>
      <c r="F52" s="631"/>
      <c r="G52" s="632"/>
    </row>
    <row r="53" spans="2:13" ht="16.5" thickBot="1">
      <c r="B53" s="224" t="s">
        <v>66</v>
      </c>
      <c r="C53" s="631"/>
      <c r="D53" s="631"/>
      <c r="E53" s="631"/>
      <c r="F53" s="631"/>
      <c r="G53" s="632"/>
    </row>
    <row r="54" spans="2:13">
      <c r="B54" s="645" t="s">
        <v>67</v>
      </c>
      <c r="C54" s="639"/>
      <c r="D54" s="640"/>
      <c r="E54" s="640"/>
      <c r="F54" s="640"/>
      <c r="G54" s="641"/>
      <c r="H54" s="687" t="s">
        <v>27</v>
      </c>
      <c r="I54" s="687"/>
      <c r="J54" s="687"/>
      <c r="K54" s="687"/>
      <c r="L54" s="687"/>
      <c r="M54" s="688"/>
    </row>
    <row r="55" spans="2:13">
      <c r="B55" s="645"/>
      <c r="C55" s="685"/>
      <c r="D55" s="686"/>
      <c r="E55" s="686"/>
      <c r="F55" s="686"/>
      <c r="G55" s="665"/>
      <c r="H55" s="331" t="s">
        <v>458</v>
      </c>
      <c r="I55" s="331" t="s">
        <v>459</v>
      </c>
      <c r="J55" s="332" t="s">
        <v>460</v>
      </c>
      <c r="K55" s="332" t="s">
        <v>461</v>
      </c>
      <c r="L55" s="332" t="s">
        <v>462</v>
      </c>
      <c r="M55" s="333" t="s">
        <v>1</v>
      </c>
    </row>
    <row r="56" spans="2:13">
      <c r="B56" s="646"/>
      <c r="C56" s="631"/>
      <c r="D56" s="631"/>
      <c r="E56" s="631"/>
      <c r="F56" s="631"/>
      <c r="G56" s="631"/>
      <c r="H56" s="40"/>
      <c r="I56" s="40"/>
      <c r="J56" s="40"/>
      <c r="K56" s="40"/>
      <c r="L56" s="330"/>
      <c r="M56" s="334">
        <f>SUM(H56:L56)</f>
        <v>0</v>
      </c>
    </row>
    <row r="57" spans="2:13">
      <c r="B57" s="646"/>
      <c r="C57" s="631"/>
      <c r="D57" s="631"/>
      <c r="E57" s="631"/>
      <c r="F57" s="631"/>
      <c r="G57" s="631"/>
      <c r="H57" s="40"/>
      <c r="I57" s="40"/>
      <c r="J57" s="40"/>
      <c r="K57" s="40"/>
      <c r="L57" s="330"/>
      <c r="M57" s="334"/>
    </row>
    <row r="58" spans="2:13">
      <c r="B58" s="646"/>
      <c r="C58" s="631"/>
      <c r="D58" s="631"/>
      <c r="E58" s="631"/>
      <c r="F58" s="631"/>
      <c r="G58" s="631"/>
      <c r="H58" s="40"/>
      <c r="I58" s="40"/>
      <c r="J58" s="40"/>
      <c r="K58" s="40"/>
      <c r="L58" s="330"/>
      <c r="M58" s="334"/>
    </row>
    <row r="59" spans="2:13">
      <c r="B59" s="646"/>
      <c r="C59" s="631"/>
      <c r="D59" s="631"/>
      <c r="E59" s="631"/>
      <c r="F59" s="631"/>
      <c r="G59" s="631"/>
      <c r="H59" s="40"/>
      <c r="I59" s="40"/>
      <c r="J59" s="40"/>
      <c r="K59" s="40"/>
      <c r="L59" s="330"/>
      <c r="M59" s="334"/>
    </row>
    <row r="60" spans="2:13">
      <c r="B60" s="646"/>
      <c r="C60" s="631"/>
      <c r="D60" s="631"/>
      <c r="E60" s="631"/>
      <c r="F60" s="631"/>
      <c r="G60" s="631"/>
      <c r="H60" s="40"/>
      <c r="I60" s="40"/>
      <c r="J60" s="40"/>
      <c r="K60" s="40"/>
      <c r="L60" s="330"/>
      <c r="M60" s="334"/>
    </row>
    <row r="61" spans="2:13">
      <c r="B61" s="646"/>
      <c r="C61" s="631"/>
      <c r="D61" s="631"/>
      <c r="E61" s="631"/>
      <c r="F61" s="631"/>
      <c r="G61" s="631"/>
      <c r="H61" s="40"/>
      <c r="I61" s="40"/>
      <c r="J61" s="40"/>
      <c r="K61" s="40"/>
      <c r="L61" s="330"/>
      <c r="M61" s="334"/>
    </row>
    <row r="62" spans="2:13">
      <c r="B62" s="646"/>
      <c r="C62" s="631"/>
      <c r="D62" s="631"/>
      <c r="E62" s="631"/>
      <c r="F62" s="631"/>
      <c r="G62" s="631"/>
      <c r="H62" s="40"/>
      <c r="I62" s="40"/>
      <c r="J62" s="40"/>
      <c r="K62" s="40"/>
      <c r="L62" s="330"/>
      <c r="M62" s="334"/>
    </row>
    <row r="63" spans="2:13">
      <c r="B63" s="646"/>
      <c r="C63" s="631"/>
      <c r="D63" s="631"/>
      <c r="E63" s="631"/>
      <c r="F63" s="631"/>
      <c r="G63" s="631"/>
      <c r="H63" s="40"/>
      <c r="I63" s="40"/>
      <c r="J63" s="40"/>
      <c r="K63" s="40"/>
      <c r="L63" s="330"/>
      <c r="M63" s="334"/>
    </row>
    <row r="64" spans="2:13">
      <c r="B64" s="646"/>
      <c r="C64" s="631"/>
      <c r="D64" s="631"/>
      <c r="E64" s="631"/>
      <c r="F64" s="631"/>
      <c r="G64" s="631"/>
      <c r="H64" s="40"/>
      <c r="I64" s="40"/>
      <c r="J64" s="40"/>
      <c r="K64" s="40"/>
      <c r="L64" s="330"/>
      <c r="M64" s="334"/>
    </row>
    <row r="65" spans="2:13">
      <c r="B65" s="646"/>
      <c r="C65" s="631"/>
      <c r="D65" s="631"/>
      <c r="E65" s="631"/>
      <c r="F65" s="631"/>
      <c r="G65" s="631"/>
      <c r="H65" s="40"/>
      <c r="I65" s="40"/>
      <c r="J65" s="40"/>
      <c r="K65" s="40"/>
      <c r="L65" s="330"/>
      <c r="M65" s="334"/>
    </row>
    <row r="66" spans="2:13">
      <c r="B66" s="646"/>
      <c r="C66" s="631"/>
      <c r="D66" s="631"/>
      <c r="E66" s="631"/>
      <c r="F66" s="631"/>
      <c r="G66" s="631"/>
      <c r="H66" s="40"/>
      <c r="I66" s="40"/>
      <c r="J66" s="40"/>
      <c r="K66" s="40"/>
      <c r="L66" s="330"/>
      <c r="M66" s="334"/>
    </row>
    <row r="67" spans="2:13">
      <c r="B67" s="646"/>
      <c r="C67" s="631"/>
      <c r="D67" s="631"/>
      <c r="E67" s="631"/>
      <c r="F67" s="631"/>
      <c r="G67" s="631"/>
      <c r="H67" s="40"/>
      <c r="I67" s="40"/>
      <c r="J67" s="40"/>
      <c r="K67" s="40"/>
      <c r="L67" s="330"/>
      <c r="M67" s="334"/>
    </row>
    <row r="68" spans="2:13">
      <c r="B68" s="646"/>
      <c r="C68" s="631"/>
      <c r="D68" s="631"/>
      <c r="E68" s="631"/>
      <c r="F68" s="631"/>
      <c r="G68" s="631"/>
      <c r="H68" s="40"/>
      <c r="I68" s="40"/>
      <c r="J68" s="40"/>
      <c r="K68" s="40"/>
      <c r="L68" s="330"/>
      <c r="M68" s="334"/>
    </row>
    <row r="69" spans="2:13">
      <c r="B69" s="646"/>
      <c r="C69" s="631"/>
      <c r="D69" s="631"/>
      <c r="E69" s="631"/>
      <c r="F69" s="631"/>
      <c r="G69" s="631"/>
      <c r="H69" s="40"/>
      <c r="I69" s="40"/>
      <c r="J69" s="40"/>
      <c r="K69" s="40"/>
      <c r="L69" s="330"/>
      <c r="M69" s="334"/>
    </row>
    <row r="70" spans="2:13">
      <c r="B70" s="329"/>
      <c r="C70" s="631"/>
      <c r="D70" s="631"/>
      <c r="E70" s="631"/>
      <c r="F70" s="631"/>
      <c r="G70" s="631"/>
      <c r="H70" s="40"/>
      <c r="I70" s="40"/>
      <c r="J70" s="40"/>
      <c r="K70" s="40"/>
      <c r="L70" s="330"/>
      <c r="M70" s="334"/>
    </row>
    <row r="71" spans="2:13" ht="16.5" thickBot="1">
      <c r="B71" s="336"/>
      <c r="C71" s="337"/>
      <c r="D71" s="337"/>
      <c r="E71" s="337"/>
      <c r="F71" s="337"/>
      <c r="G71" s="337"/>
      <c r="H71" s="338">
        <f>SUM(H56:H70)</f>
        <v>0</v>
      </c>
      <c r="I71" s="338">
        <f t="shared" ref="I71:L71" si="0">SUM(I56:I70)</f>
        <v>0</v>
      </c>
      <c r="J71" s="338">
        <f t="shared" si="0"/>
        <v>0</v>
      </c>
      <c r="K71" s="338">
        <f t="shared" si="0"/>
        <v>0</v>
      </c>
      <c r="L71" s="338">
        <f t="shared" si="0"/>
        <v>0</v>
      </c>
      <c r="M71" s="335">
        <f>SUM(M56:M70)</f>
        <v>0</v>
      </c>
    </row>
    <row r="72" spans="2:13">
      <c r="B72" s="224" t="s">
        <v>128</v>
      </c>
      <c r="C72" s="631"/>
      <c r="D72" s="631"/>
      <c r="E72" s="631"/>
      <c r="F72" s="631"/>
      <c r="G72" s="632"/>
      <c r="I72" s="222"/>
      <c r="J72" s="222"/>
      <c r="K72" s="222"/>
      <c r="L72" s="223"/>
      <c r="M72" s="222"/>
    </row>
    <row r="73" spans="2:13">
      <c r="B73" s="638" t="s">
        <v>68</v>
      </c>
      <c r="C73" s="642"/>
      <c r="D73" s="643"/>
      <c r="E73" s="643"/>
      <c r="F73" s="643"/>
      <c r="G73" s="644"/>
    </row>
    <row r="74" spans="2:13">
      <c r="B74" s="638"/>
      <c r="C74" s="642"/>
      <c r="D74" s="643"/>
      <c r="E74" s="643"/>
      <c r="F74" s="643"/>
      <c r="G74" s="644"/>
    </row>
    <row r="75" spans="2:13">
      <c r="B75" s="638"/>
      <c r="C75" s="642"/>
      <c r="D75" s="643"/>
      <c r="E75" s="643"/>
      <c r="F75" s="643"/>
      <c r="G75" s="644"/>
    </row>
    <row r="76" spans="2:13">
      <c r="B76" s="638"/>
      <c r="C76" s="642"/>
      <c r="D76" s="643"/>
      <c r="E76" s="643"/>
      <c r="F76" s="643"/>
      <c r="G76" s="644"/>
    </row>
    <row r="77" spans="2:13">
      <c r="B77" s="38" t="s">
        <v>69</v>
      </c>
      <c r="C77" s="631"/>
      <c r="D77" s="631"/>
      <c r="E77" s="631"/>
      <c r="F77" s="631"/>
      <c r="G77" s="632"/>
    </row>
    <row r="78" spans="2:13">
      <c r="B78" s="38" t="s">
        <v>26</v>
      </c>
      <c r="C78" s="631"/>
      <c r="D78" s="631"/>
      <c r="E78" s="631"/>
      <c r="F78" s="631"/>
      <c r="G78" s="632"/>
    </row>
    <row r="79" spans="2:13">
      <c r="B79" s="38" t="s">
        <v>28</v>
      </c>
      <c r="C79" s="631"/>
      <c r="D79" s="631"/>
      <c r="E79" s="631"/>
      <c r="F79" s="631"/>
      <c r="G79" s="632"/>
    </row>
    <row r="80" spans="2:13">
      <c r="B80" s="649" t="s">
        <v>129</v>
      </c>
      <c r="C80" s="659"/>
      <c r="D80" s="660"/>
      <c r="E80" s="660"/>
      <c r="F80" s="660"/>
      <c r="G80" s="661"/>
    </row>
    <row r="81" spans="2:8">
      <c r="B81" s="649"/>
      <c r="C81" s="662"/>
      <c r="D81" s="663"/>
      <c r="E81" s="663"/>
      <c r="F81" s="663"/>
      <c r="G81" s="664"/>
    </row>
    <row r="82" spans="2:8">
      <c r="B82" s="649"/>
      <c r="C82" s="662"/>
      <c r="D82" s="663"/>
      <c r="E82" s="663"/>
      <c r="F82" s="663"/>
      <c r="G82" s="664"/>
    </row>
    <row r="83" spans="2:8">
      <c r="B83" s="649"/>
      <c r="C83" s="662"/>
      <c r="D83" s="663"/>
      <c r="E83" s="663"/>
      <c r="F83" s="663"/>
      <c r="G83" s="664"/>
    </row>
    <row r="84" spans="2:8">
      <c r="B84" s="649"/>
      <c r="C84" s="665"/>
      <c r="D84" s="666"/>
      <c r="E84" s="666"/>
      <c r="F84" s="666"/>
      <c r="G84" s="667"/>
    </row>
    <row r="85" spans="2:8">
      <c r="B85" s="649" t="s">
        <v>349</v>
      </c>
      <c r="C85" s="650"/>
      <c r="D85" s="651"/>
      <c r="E85" s="651"/>
      <c r="F85" s="651"/>
      <c r="G85" s="652"/>
    </row>
    <row r="86" spans="2:8">
      <c r="B86" s="649"/>
      <c r="C86" s="653"/>
      <c r="D86" s="654"/>
      <c r="E86" s="654"/>
      <c r="F86" s="654"/>
      <c r="G86" s="655"/>
    </row>
    <row r="87" spans="2:8">
      <c r="B87" s="649"/>
      <c r="C87" s="653"/>
      <c r="D87" s="654"/>
      <c r="E87" s="654"/>
      <c r="F87" s="654"/>
      <c r="G87" s="655"/>
      <c r="H87" s="228"/>
    </row>
    <row r="88" spans="2:8">
      <c r="B88" s="649"/>
      <c r="C88" s="653"/>
      <c r="D88" s="654"/>
      <c r="E88" s="654"/>
      <c r="F88" s="654"/>
      <c r="G88" s="655"/>
    </row>
    <row r="89" spans="2:8">
      <c r="B89" s="649"/>
      <c r="C89" s="656"/>
      <c r="D89" s="657"/>
      <c r="E89" s="657"/>
      <c r="F89" s="657"/>
      <c r="G89" s="658"/>
    </row>
    <row r="90" spans="2:8">
      <c r="B90" s="38" t="s">
        <v>71</v>
      </c>
      <c r="C90" s="631"/>
      <c r="D90" s="631"/>
      <c r="E90" s="631"/>
      <c r="F90" s="631"/>
      <c r="G90" s="632"/>
    </row>
    <row r="91" spans="2:8">
      <c r="B91" s="38" t="s">
        <v>70</v>
      </c>
      <c r="C91" s="631"/>
      <c r="D91" s="631"/>
      <c r="E91" s="631"/>
      <c r="F91" s="631"/>
      <c r="G91" s="632"/>
    </row>
    <row r="92" spans="2:8" ht="60.95" customHeight="1" thickBot="1">
      <c r="B92" s="28" t="s">
        <v>81</v>
      </c>
      <c r="C92" s="647" t="s">
        <v>82</v>
      </c>
      <c r="D92" s="647"/>
      <c r="E92" s="647"/>
      <c r="F92" s="647"/>
      <c r="G92" s="648"/>
    </row>
  </sheetData>
  <mergeCells count="54">
    <mergeCell ref="C68:G68"/>
    <mergeCell ref="C69:G69"/>
    <mergeCell ref="C57:G57"/>
    <mergeCell ref="H54:M54"/>
    <mergeCell ref="C65:G65"/>
    <mergeCell ref="C66:G66"/>
    <mergeCell ref="C67:G67"/>
    <mergeCell ref="B80:B84"/>
    <mergeCell ref="C80:G84"/>
    <mergeCell ref="C78:G78"/>
    <mergeCell ref="C79:G79"/>
    <mergeCell ref="B6:G6"/>
    <mergeCell ref="B7:G18"/>
    <mergeCell ref="B20:G20"/>
    <mergeCell ref="B23:G26"/>
    <mergeCell ref="B21:G22"/>
    <mergeCell ref="B41:G41"/>
    <mergeCell ref="B42:F42"/>
    <mergeCell ref="C53:G53"/>
    <mergeCell ref="C52:G52"/>
    <mergeCell ref="C55:G55"/>
    <mergeCell ref="C56:G56"/>
    <mergeCell ref="C58:G58"/>
    <mergeCell ref="C90:G90"/>
    <mergeCell ref="C92:G92"/>
    <mergeCell ref="B85:B89"/>
    <mergeCell ref="C85:G89"/>
    <mergeCell ref="C91:G91"/>
    <mergeCell ref="C77:G77"/>
    <mergeCell ref="C72:G72"/>
    <mergeCell ref="B73:B76"/>
    <mergeCell ref="C54:G54"/>
    <mergeCell ref="C73:G73"/>
    <mergeCell ref="C74:G74"/>
    <mergeCell ref="C75:G75"/>
    <mergeCell ref="C76:G76"/>
    <mergeCell ref="B54:B69"/>
    <mergeCell ref="C59:G59"/>
    <mergeCell ref="C60:G60"/>
    <mergeCell ref="C61:G61"/>
    <mergeCell ref="C62:G62"/>
    <mergeCell ref="C63:G63"/>
    <mergeCell ref="C64:G64"/>
    <mergeCell ref="C70:G70"/>
    <mergeCell ref="B27:G33"/>
    <mergeCell ref="C50:G50"/>
    <mergeCell ref="C51:G51"/>
    <mergeCell ref="C44:G44"/>
    <mergeCell ref="C45:G45"/>
    <mergeCell ref="C47:G47"/>
    <mergeCell ref="C48:G48"/>
    <mergeCell ref="C49:G49"/>
    <mergeCell ref="B34:G36"/>
    <mergeCell ref="B37:G40"/>
  </mergeCells>
  <phoneticPr fontId="4" type="noConversion"/>
  <conditionalFormatting sqref="C47:G53">
    <cfRule type="containsBlanks" dxfId="75" priority="29">
      <formula>LEN(TRIM(C47))=0</formula>
    </cfRule>
  </conditionalFormatting>
  <conditionalFormatting sqref="C74">
    <cfRule type="containsBlanks" dxfId="74" priority="19">
      <formula>LEN(TRIM(C74))=0</formula>
    </cfRule>
  </conditionalFormatting>
  <conditionalFormatting sqref="C77:G77">
    <cfRule type="containsBlanks" dxfId="73" priority="17">
      <formula>LEN(TRIM(C77))=0</formula>
    </cfRule>
  </conditionalFormatting>
  <conditionalFormatting sqref="C78:G78">
    <cfRule type="containsBlanks" dxfId="72" priority="16">
      <formula>LEN(TRIM(C78))=0</formula>
    </cfRule>
  </conditionalFormatting>
  <conditionalFormatting sqref="C79:G79">
    <cfRule type="containsBlanks" dxfId="71" priority="15">
      <formula>LEN(TRIM(C79))=0</formula>
    </cfRule>
  </conditionalFormatting>
  <conditionalFormatting sqref="C80:G80">
    <cfRule type="containsBlanks" dxfId="70" priority="14">
      <formula>LEN(TRIM(C80))=0</formula>
    </cfRule>
  </conditionalFormatting>
  <conditionalFormatting sqref="C85:G85">
    <cfRule type="containsBlanks" dxfId="69" priority="13">
      <formula>LEN(TRIM(C85))=0</formula>
    </cfRule>
  </conditionalFormatting>
  <conditionalFormatting sqref="C90:G91">
    <cfRule type="containsBlanks" dxfId="68" priority="12">
      <formula>LEN(TRIM(C90))=0</formula>
    </cfRule>
  </conditionalFormatting>
  <conditionalFormatting sqref="C72:G72">
    <cfRule type="containsBlanks" dxfId="67" priority="11">
      <formula>LEN(TRIM(C72))=0</formula>
    </cfRule>
  </conditionalFormatting>
  <conditionalFormatting sqref="C44:G45">
    <cfRule type="containsBlanks" dxfId="66" priority="10">
      <formula>LEN(TRIM(C44))=0</formula>
    </cfRule>
  </conditionalFormatting>
  <conditionalFormatting sqref="C73">
    <cfRule type="containsBlanks" dxfId="65" priority="9">
      <formula>LEN(TRIM(C73))=0</formula>
    </cfRule>
  </conditionalFormatting>
  <conditionalFormatting sqref="C75">
    <cfRule type="containsBlanks" dxfId="64" priority="8">
      <formula>LEN(TRIM(C75))=0</formula>
    </cfRule>
  </conditionalFormatting>
  <conditionalFormatting sqref="C76">
    <cfRule type="containsBlanks" dxfId="63" priority="7">
      <formula>LEN(TRIM(C76))=0</formula>
    </cfRule>
  </conditionalFormatting>
  <conditionalFormatting sqref="C56:G56 C58:G70">
    <cfRule type="containsBlanks" dxfId="62" priority="5">
      <formula>LEN(TRIM(C56))=0</formula>
    </cfRule>
  </conditionalFormatting>
  <conditionalFormatting sqref="C57:G57">
    <cfRule type="containsBlanks" dxfId="61" priority="4">
      <formula>LEN(TRIM(C57))=0</formula>
    </cfRule>
  </conditionalFormatting>
  <conditionalFormatting sqref="H57:L57">
    <cfRule type="containsBlanks" dxfId="60" priority="3">
      <formula>LEN(TRIM(H57))=0</formula>
    </cfRule>
  </conditionalFormatting>
  <conditionalFormatting sqref="H56:L56">
    <cfRule type="containsBlanks" dxfId="59" priority="2">
      <formula>LEN(TRIM(H56))=0</formula>
    </cfRule>
  </conditionalFormatting>
  <conditionalFormatting sqref="H58:L70">
    <cfRule type="containsBlanks" dxfId="58" priority="1">
      <formula>LEN(TRIM(H58))=0</formula>
    </cfRule>
  </conditionalFormatting>
  <pageMargins left="0.75" right="0.75" top="1" bottom="1" header="0.5" footer="0.5"/>
  <pageSetup scale="88" fitToHeight="2"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B1:FC180"/>
  <sheetViews>
    <sheetView workbookViewId="0">
      <pane ySplit="6" topLeftCell="A7" activePane="bottomLeft" state="frozenSplit"/>
      <selection pane="bottomLeft" activeCell="D27" sqref="D27"/>
    </sheetView>
  </sheetViews>
  <sheetFormatPr defaultColWidth="10.875" defaultRowHeight="15.75"/>
  <cols>
    <col min="1" max="1" width="2.125" style="13" customWidth="1"/>
    <col min="2" max="2" width="21.625" style="1" customWidth="1"/>
    <col min="3" max="3" width="3.5" style="1" customWidth="1"/>
    <col min="4" max="4" width="89.375" style="12" bestFit="1" customWidth="1"/>
    <col min="5" max="5" width="10.875" style="13" customWidth="1"/>
    <col min="6" max="6" width="32.5" style="13" customWidth="1"/>
    <col min="7" max="10" width="32.5" style="200" customWidth="1"/>
    <col min="11" max="11" width="10.875" style="13" customWidth="1"/>
    <col min="12" max="159" width="10.875" style="13" hidden="1" customWidth="1"/>
    <col min="160" max="16384" width="10.875" style="13"/>
  </cols>
  <sheetData>
    <row r="1" spans="2:159" ht="90.95" customHeight="1">
      <c r="B1" s="13"/>
      <c r="C1" s="13"/>
      <c r="D1" s="13"/>
      <c r="G1" s="13"/>
      <c r="H1" s="13"/>
      <c r="I1" s="13"/>
      <c r="J1" s="13"/>
    </row>
    <row r="2" spans="2:159">
      <c r="B2" s="33" t="s">
        <v>250</v>
      </c>
      <c r="C2" s="33"/>
    </row>
    <row r="3" spans="2:159">
      <c r="B3" s="77" t="s">
        <v>251</v>
      </c>
      <c r="C3" s="34"/>
    </row>
    <row r="4" spans="2:159">
      <c r="B4" s="36" t="s">
        <v>252</v>
      </c>
      <c r="C4" s="35"/>
      <c r="M4" s="689" t="s">
        <v>59</v>
      </c>
      <c r="N4" s="689"/>
      <c r="O4" s="689"/>
      <c r="P4" s="689"/>
      <c r="Q4" s="689"/>
      <c r="R4" s="689"/>
      <c r="S4" s="689"/>
      <c r="T4" s="689" t="s">
        <v>7</v>
      </c>
      <c r="U4" s="689"/>
      <c r="V4" s="689"/>
      <c r="W4" s="689"/>
      <c r="X4" s="689"/>
      <c r="Y4" s="689"/>
      <c r="Z4" s="689"/>
      <c r="AA4" s="689"/>
      <c r="AB4" s="689"/>
      <c r="AC4" s="689"/>
      <c r="AD4" s="689"/>
      <c r="AE4" s="689" t="s">
        <v>83</v>
      </c>
      <c r="AF4" s="689"/>
      <c r="AG4" s="689"/>
      <c r="AH4" s="689"/>
      <c r="AI4" s="689"/>
      <c r="AJ4" s="689"/>
      <c r="AK4" s="689"/>
      <c r="AL4" s="689"/>
      <c r="AM4" s="689"/>
      <c r="AN4" s="689"/>
      <c r="AO4" s="689"/>
      <c r="AP4" s="689"/>
      <c r="AQ4" s="689"/>
      <c r="AR4" s="689"/>
      <c r="AS4" s="689"/>
      <c r="AT4" s="689" t="s">
        <v>9</v>
      </c>
      <c r="AU4" s="689"/>
      <c r="AV4" s="689"/>
      <c r="AW4" s="689"/>
      <c r="AX4" s="689"/>
      <c r="AY4" s="689" t="s">
        <v>11</v>
      </c>
      <c r="AZ4" s="689"/>
      <c r="BA4" s="689"/>
      <c r="BB4" s="689"/>
      <c r="BC4" s="689"/>
      <c r="BD4" s="690" t="s">
        <v>29</v>
      </c>
      <c r="BE4" s="691"/>
      <c r="BF4" s="691"/>
      <c r="BG4" s="691"/>
      <c r="BH4" s="691"/>
      <c r="BI4" s="691"/>
      <c r="BJ4" s="691"/>
      <c r="BK4" s="691"/>
      <c r="BL4" s="691"/>
      <c r="BM4" s="691"/>
      <c r="BN4" s="691"/>
      <c r="BO4" s="700"/>
      <c r="BP4" s="689" t="s">
        <v>37</v>
      </c>
      <c r="BQ4" s="689"/>
      <c r="BR4" s="689"/>
      <c r="BS4" s="689"/>
      <c r="BT4" s="689"/>
      <c r="BU4" s="689"/>
      <c r="BV4" s="689"/>
      <c r="BW4" s="689"/>
      <c r="BX4" s="689"/>
      <c r="BY4" s="689"/>
      <c r="BZ4" s="689"/>
      <c r="CA4" s="689"/>
      <c r="CB4" s="689"/>
      <c r="CC4" s="689"/>
      <c r="CD4" s="689"/>
      <c r="CE4" s="689"/>
      <c r="CF4" s="158"/>
      <c r="CG4" s="158"/>
    </row>
    <row r="5" spans="2:159" ht="16.5" thickBot="1">
      <c r="M5" s="690" t="s">
        <v>56</v>
      </c>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c r="AW5" s="691"/>
      <c r="AX5" s="691"/>
      <c r="AY5" s="691"/>
      <c r="AZ5" s="691"/>
      <c r="BA5" s="691"/>
      <c r="BB5" s="691"/>
      <c r="BC5" s="691"/>
      <c r="BD5" s="691"/>
      <c r="BE5" s="691"/>
      <c r="BF5" s="691"/>
      <c r="BG5" s="691"/>
      <c r="BH5" s="691"/>
      <c r="BI5" s="691"/>
      <c r="BJ5" s="691"/>
      <c r="BK5" s="691"/>
      <c r="BL5" s="691"/>
      <c r="BM5" s="691"/>
      <c r="BN5" s="691"/>
      <c r="BO5" s="691"/>
      <c r="BP5" s="691"/>
      <c r="BQ5" s="691"/>
      <c r="BR5" s="691"/>
      <c r="BS5" s="691"/>
      <c r="BT5" s="691"/>
      <c r="BU5" s="691"/>
      <c r="BV5" s="691"/>
      <c r="BW5" s="691"/>
      <c r="BX5" s="691"/>
      <c r="BY5" s="691"/>
      <c r="BZ5" s="691"/>
      <c r="CA5" s="691"/>
      <c r="CB5" s="691"/>
      <c r="CC5" s="691"/>
      <c r="CD5" s="691"/>
      <c r="CE5" s="691"/>
      <c r="CF5" s="158"/>
      <c r="CG5" s="158"/>
      <c r="CI5" s="717" t="s">
        <v>57</v>
      </c>
      <c r="CJ5" s="717"/>
      <c r="CK5" s="717"/>
      <c r="CL5" s="717"/>
      <c r="CM5" s="717"/>
      <c r="CN5" s="717"/>
      <c r="CO5" s="717"/>
      <c r="CP5" s="717"/>
      <c r="CQ5" s="717"/>
      <c r="CR5" s="717"/>
      <c r="CS5" s="717"/>
      <c r="CT5" s="717"/>
      <c r="CU5" s="717"/>
      <c r="CV5" s="717"/>
      <c r="CW5" s="717"/>
      <c r="CX5" s="717"/>
      <c r="CY5" s="717"/>
      <c r="CZ5" s="717"/>
      <c r="DA5" s="717"/>
      <c r="DB5" s="717"/>
      <c r="DC5" s="717"/>
      <c r="DD5" s="717"/>
      <c r="DE5" s="717"/>
      <c r="DF5" s="717"/>
      <c r="DG5" s="717"/>
      <c r="DH5" s="717"/>
      <c r="DI5" s="717"/>
      <c r="DJ5" s="717"/>
      <c r="DK5" s="717"/>
      <c r="DL5" s="717"/>
      <c r="DM5" s="717"/>
      <c r="DN5" s="717"/>
      <c r="DO5" s="717"/>
      <c r="DP5" s="717"/>
      <c r="DQ5" s="717"/>
      <c r="DR5" s="717"/>
      <c r="DS5" s="717"/>
      <c r="DT5" s="717"/>
      <c r="DU5" s="717"/>
      <c r="DV5" s="717"/>
      <c r="DW5" s="717"/>
      <c r="DX5" s="717"/>
      <c r="DY5" s="717"/>
      <c r="DZ5" s="717"/>
      <c r="EA5" s="717"/>
      <c r="EB5" s="717"/>
      <c r="EC5" s="717"/>
      <c r="ED5" s="717"/>
      <c r="EE5" s="717"/>
      <c r="EF5" s="717"/>
      <c r="EG5" s="717"/>
      <c r="EH5" s="717"/>
      <c r="EI5" s="717"/>
      <c r="EJ5" s="717"/>
      <c r="EK5" s="717"/>
      <c r="EL5" s="717"/>
      <c r="EM5" s="717"/>
      <c r="EN5" s="717"/>
      <c r="EO5" s="717"/>
      <c r="EP5" s="717"/>
      <c r="EQ5" s="717"/>
      <c r="ER5" s="717"/>
      <c r="ES5" s="717"/>
      <c r="ET5" s="717"/>
      <c r="EU5" s="717"/>
      <c r="EV5" s="717"/>
      <c r="EW5" s="717"/>
      <c r="EX5" s="717"/>
      <c r="EY5" s="717"/>
      <c r="EZ5" s="717"/>
      <c r="FA5" s="718"/>
    </row>
    <row r="6" spans="2:159" ht="16.5" thickBot="1">
      <c r="B6" s="199" t="s">
        <v>6</v>
      </c>
      <c r="C6" s="198"/>
      <c r="D6" s="76" t="s">
        <v>5</v>
      </c>
      <c r="E6" s="76" t="s">
        <v>4</v>
      </c>
      <c r="F6" s="212" t="s">
        <v>167</v>
      </c>
      <c r="G6" s="213" t="s">
        <v>385</v>
      </c>
      <c r="H6" s="198"/>
      <c r="I6" s="198"/>
      <c r="J6" s="3"/>
      <c r="M6" s="22" t="s">
        <v>215</v>
      </c>
      <c r="N6" s="22" t="s">
        <v>206</v>
      </c>
      <c r="O6" s="22" t="s">
        <v>72</v>
      </c>
      <c r="P6" s="22" t="s">
        <v>216</v>
      </c>
      <c r="Q6" s="22" t="s">
        <v>191</v>
      </c>
      <c r="R6" s="22" t="s">
        <v>217</v>
      </c>
      <c r="S6" s="22" t="s">
        <v>186</v>
      </c>
      <c r="T6" s="22" t="s">
        <v>202</v>
      </c>
      <c r="U6" s="22" t="s">
        <v>218</v>
      </c>
      <c r="V6" s="22" t="s">
        <v>74</v>
      </c>
      <c r="W6" s="22" t="s">
        <v>211</v>
      </c>
      <c r="X6" s="22" t="s">
        <v>8</v>
      </c>
      <c r="Y6" s="22" t="s">
        <v>185</v>
      </c>
      <c r="Z6" s="22" t="s">
        <v>219</v>
      </c>
      <c r="AA6" s="22" t="s">
        <v>207</v>
      </c>
      <c r="AB6" s="22" t="s">
        <v>220</v>
      </c>
      <c r="AC6" s="22" t="s">
        <v>209</v>
      </c>
      <c r="AD6" s="22" t="s">
        <v>19</v>
      </c>
      <c r="AE6" s="22" t="s">
        <v>78</v>
      </c>
      <c r="AF6" s="22" t="s">
        <v>79</v>
      </c>
      <c r="AG6" s="22" t="s">
        <v>212</v>
      </c>
      <c r="AH6" s="22" t="s">
        <v>188</v>
      </c>
      <c r="AI6" s="22" t="s">
        <v>187</v>
      </c>
      <c r="AJ6" s="22" t="s">
        <v>203</v>
      </c>
      <c r="AK6" s="22" t="s">
        <v>221</v>
      </c>
      <c r="AL6" s="22" t="s">
        <v>198</v>
      </c>
      <c r="AM6" s="22" t="s">
        <v>222</v>
      </c>
      <c r="AN6" s="22" t="s">
        <v>210</v>
      </c>
      <c r="AO6" s="22" t="s">
        <v>190</v>
      </c>
      <c r="AP6" s="22" t="s">
        <v>201</v>
      </c>
      <c r="AQ6" s="22" t="s">
        <v>197</v>
      </c>
      <c r="AR6" s="22" t="s">
        <v>183</v>
      </c>
      <c r="AS6" s="22" t="s">
        <v>223</v>
      </c>
      <c r="AT6" s="22" t="s">
        <v>196</v>
      </c>
      <c r="AU6" s="22" t="s">
        <v>189</v>
      </c>
      <c r="AV6" s="22" t="s">
        <v>10</v>
      </c>
      <c r="AW6" s="22" t="s">
        <v>213</v>
      </c>
      <c r="AX6" s="22" t="s">
        <v>75</v>
      </c>
      <c r="AY6" s="22" t="s">
        <v>12</v>
      </c>
      <c r="AZ6" s="22" t="s">
        <v>224</v>
      </c>
      <c r="BA6" s="183" t="s">
        <v>377</v>
      </c>
      <c r="BB6" s="22" t="s">
        <v>13</v>
      </c>
      <c r="BC6" s="22" t="s">
        <v>76</v>
      </c>
      <c r="BD6" s="22" t="s">
        <v>193</v>
      </c>
      <c r="BE6" s="22" t="s">
        <v>225</v>
      </c>
      <c r="BF6" s="22" t="s">
        <v>195</v>
      </c>
      <c r="BG6" s="22" t="s">
        <v>184</v>
      </c>
      <c r="BH6" s="22" t="s">
        <v>33</v>
      </c>
      <c r="BI6" s="22" t="s">
        <v>30</v>
      </c>
      <c r="BJ6" s="22" t="s">
        <v>214</v>
      </c>
      <c r="BK6" s="22" t="s">
        <v>226</v>
      </c>
      <c r="BL6" s="22" t="s">
        <v>31</v>
      </c>
      <c r="BM6" s="22" t="s">
        <v>32</v>
      </c>
      <c r="BN6" s="22" t="s">
        <v>55</v>
      </c>
      <c r="BO6" s="22" t="s">
        <v>127</v>
      </c>
      <c r="BP6" s="22" t="s">
        <v>35</v>
      </c>
      <c r="BQ6" s="23" t="s">
        <v>364</v>
      </c>
      <c r="BR6" s="23" t="s">
        <v>38</v>
      </c>
      <c r="BS6" s="23" t="s">
        <v>39</v>
      </c>
      <c r="BT6" s="23" t="s">
        <v>40</v>
      </c>
      <c r="BU6" s="23" t="s">
        <v>41</v>
      </c>
      <c r="BV6" s="23" t="s">
        <v>404</v>
      </c>
      <c r="BW6" s="23" t="s">
        <v>42</v>
      </c>
      <c r="BX6" s="23" t="s">
        <v>43</v>
      </c>
      <c r="BY6" s="23" t="s">
        <v>44</v>
      </c>
      <c r="BZ6" s="23" t="s">
        <v>45</v>
      </c>
      <c r="CA6" s="23" t="s">
        <v>46</v>
      </c>
      <c r="CB6" s="23" t="s">
        <v>47</v>
      </c>
      <c r="CC6" s="23" t="s">
        <v>48</v>
      </c>
      <c r="CD6" s="23" t="s">
        <v>49</v>
      </c>
      <c r="CE6" s="172" t="s">
        <v>51</v>
      </c>
      <c r="CF6" s="23" t="s">
        <v>358</v>
      </c>
      <c r="CG6" s="179" t="s">
        <v>457</v>
      </c>
      <c r="CI6" s="46" t="s">
        <v>215</v>
      </c>
      <c r="CJ6" s="46" t="s">
        <v>206</v>
      </c>
      <c r="CK6" s="46" t="s">
        <v>72</v>
      </c>
      <c r="CL6" s="46" t="s">
        <v>216</v>
      </c>
      <c r="CM6" s="46" t="s">
        <v>191</v>
      </c>
      <c r="CN6" s="46" t="s">
        <v>217</v>
      </c>
      <c r="CO6" s="46" t="s">
        <v>186</v>
      </c>
      <c r="CP6" s="46" t="s">
        <v>202</v>
      </c>
      <c r="CQ6" s="46" t="s">
        <v>218</v>
      </c>
      <c r="CR6" s="46" t="s">
        <v>74</v>
      </c>
      <c r="CS6" s="46" t="s">
        <v>211</v>
      </c>
      <c r="CT6" s="46" t="s">
        <v>8</v>
      </c>
      <c r="CU6" s="46" t="s">
        <v>185</v>
      </c>
      <c r="CV6" s="46" t="s">
        <v>219</v>
      </c>
      <c r="CW6" s="46" t="s">
        <v>207</v>
      </c>
      <c r="CX6" s="46" t="s">
        <v>220</v>
      </c>
      <c r="CY6" s="46" t="s">
        <v>209</v>
      </c>
      <c r="CZ6" s="46" t="s">
        <v>19</v>
      </c>
      <c r="DA6" s="46" t="s">
        <v>78</v>
      </c>
      <c r="DB6" s="46" t="s">
        <v>79</v>
      </c>
      <c r="DC6" s="46" t="s">
        <v>212</v>
      </c>
      <c r="DD6" s="46" t="s">
        <v>188</v>
      </c>
      <c r="DE6" s="46" t="s">
        <v>187</v>
      </c>
      <c r="DF6" s="46" t="s">
        <v>203</v>
      </c>
      <c r="DG6" s="46" t="s">
        <v>221</v>
      </c>
      <c r="DH6" s="46" t="s">
        <v>198</v>
      </c>
      <c r="DI6" s="46" t="s">
        <v>222</v>
      </c>
      <c r="DJ6" s="46" t="s">
        <v>210</v>
      </c>
      <c r="DK6" s="46" t="s">
        <v>190</v>
      </c>
      <c r="DL6" s="46" t="s">
        <v>201</v>
      </c>
      <c r="DM6" s="46" t="s">
        <v>197</v>
      </c>
      <c r="DN6" s="46" t="s">
        <v>183</v>
      </c>
      <c r="DO6" s="46" t="s">
        <v>223</v>
      </c>
      <c r="DP6" s="46" t="s">
        <v>196</v>
      </c>
      <c r="DQ6" s="46" t="s">
        <v>189</v>
      </c>
      <c r="DR6" s="46" t="s">
        <v>10</v>
      </c>
      <c r="DS6" s="46" t="s">
        <v>213</v>
      </c>
      <c r="DT6" s="46" t="s">
        <v>75</v>
      </c>
      <c r="DU6" s="46" t="s">
        <v>12</v>
      </c>
      <c r="DV6" s="46" t="s">
        <v>224</v>
      </c>
      <c r="DW6" s="183" t="s">
        <v>377</v>
      </c>
      <c r="DX6" s="46" t="s">
        <v>13</v>
      </c>
      <c r="DY6" s="46" t="s">
        <v>76</v>
      </c>
      <c r="DZ6" s="46" t="s">
        <v>193</v>
      </c>
      <c r="EA6" s="46" t="s">
        <v>225</v>
      </c>
      <c r="EB6" s="46" t="s">
        <v>195</v>
      </c>
      <c r="EC6" s="46" t="s">
        <v>184</v>
      </c>
      <c r="ED6" s="46" t="s">
        <v>33</v>
      </c>
      <c r="EE6" s="46" t="s">
        <v>30</v>
      </c>
      <c r="EF6" s="46" t="s">
        <v>214</v>
      </c>
      <c r="EG6" s="46" t="s">
        <v>226</v>
      </c>
      <c r="EH6" s="46" t="s">
        <v>31</v>
      </c>
      <c r="EI6" s="46" t="s">
        <v>32</v>
      </c>
      <c r="EJ6" s="46" t="s">
        <v>55</v>
      </c>
      <c r="EK6" s="46" t="s">
        <v>127</v>
      </c>
      <c r="EL6" s="46" t="s">
        <v>35</v>
      </c>
      <c r="EM6" s="23" t="s">
        <v>364</v>
      </c>
      <c r="EN6" s="23" t="s">
        <v>38</v>
      </c>
      <c r="EO6" s="23" t="s">
        <v>39</v>
      </c>
      <c r="EP6" s="23" t="s">
        <v>40</v>
      </c>
      <c r="EQ6" s="23" t="s">
        <v>41</v>
      </c>
      <c r="ER6" s="23" t="s">
        <v>404</v>
      </c>
      <c r="ES6" s="23" t="s">
        <v>42</v>
      </c>
      <c r="ET6" s="23" t="s">
        <v>43</v>
      </c>
      <c r="EU6" s="23" t="s">
        <v>44</v>
      </c>
      <c r="EV6" s="23" t="s">
        <v>45</v>
      </c>
      <c r="EW6" s="23" t="s">
        <v>46</v>
      </c>
      <c r="EX6" s="23" t="s">
        <v>47</v>
      </c>
      <c r="EY6" s="23" t="s">
        <v>48</v>
      </c>
      <c r="EZ6" s="23" t="s">
        <v>49</v>
      </c>
      <c r="FA6" s="23" t="s">
        <v>51</v>
      </c>
      <c r="FB6" s="23" t="s">
        <v>358</v>
      </c>
      <c r="FC6" s="179" t="s">
        <v>457</v>
      </c>
    </row>
    <row r="7" spans="2:159" ht="16.5" thickTop="1">
      <c r="B7" s="697" t="s">
        <v>37</v>
      </c>
      <c r="C7" s="53">
        <v>1</v>
      </c>
      <c r="D7" s="32" t="s">
        <v>227</v>
      </c>
      <c r="E7" s="55"/>
      <c r="F7" s="214"/>
      <c r="G7" s="202" t="s">
        <v>383</v>
      </c>
      <c r="H7" s="203"/>
      <c r="I7" s="203"/>
      <c r="J7" s="2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73">
        <v>1</v>
      </c>
      <c r="CF7" s="176"/>
      <c r="CG7" s="176"/>
      <c r="CI7" s="50">
        <f t="shared" ref="CI7:CI12" si="0">IF(OR(AND($E7="No",M7=1),AND($E7="Maybe", M7=1)), 1, 0)</f>
        <v>0</v>
      </c>
      <c r="CJ7" s="50">
        <f t="shared" ref="CJ7:CJ20" si="1">IF(OR(AND($E7="No",N7=1),AND($E7="Maybe", N7=1)), 1, 0)</f>
        <v>0</v>
      </c>
      <c r="CK7" s="50">
        <f t="shared" ref="CK7:CK20" si="2">IF(OR(AND($E7="No",O7=1),AND($E7="Maybe", O7=1)), 1, 0)</f>
        <v>0</v>
      </c>
      <c r="CL7" s="50">
        <f t="shared" ref="CL7:CL20" si="3">IF(OR(AND($E7="No",P7=1),AND($E7="Maybe", P7=1)), 1, 0)</f>
        <v>0</v>
      </c>
      <c r="CM7" s="50">
        <f t="shared" ref="CM7:CM20" si="4">IF(OR(AND($E7="No",Q7=1),AND($E7="Maybe", Q7=1)), 1, 0)</f>
        <v>0</v>
      </c>
      <c r="CN7" s="50">
        <f t="shared" ref="CN7:CN20" si="5">IF(OR(AND($E7="No",R7=1),AND($E7="Maybe", R7=1)), 1, 0)</f>
        <v>0</v>
      </c>
      <c r="CO7" s="50">
        <f t="shared" ref="CO7:CO20" si="6">IF(OR(AND($E7="No",S7=1),AND($E7="Maybe", S7=1)), 1, 0)</f>
        <v>0</v>
      </c>
      <c r="CP7" s="50">
        <f t="shared" ref="CP7:CP20" si="7">IF(OR(AND($E7="No",T7=1),AND($E7="Maybe", T7=1)), 1, 0)</f>
        <v>0</v>
      </c>
      <c r="CQ7" s="50">
        <f t="shared" ref="CQ7:CQ20" si="8">IF(OR(AND($E7="No",U7=1),AND($E7="Maybe", U7=1)), 1, 0)</f>
        <v>0</v>
      </c>
      <c r="CR7" s="50">
        <f t="shared" ref="CR7:CR20" si="9">IF(OR(AND($E7="No",V7=1),AND($E7="Maybe", V7=1)), 1, 0)</f>
        <v>0</v>
      </c>
      <c r="CS7" s="50">
        <f t="shared" ref="CS7:CS20" si="10">IF(OR(AND($E7="No",W7=1),AND($E7="Maybe", W7=1)), 1, 0)</f>
        <v>0</v>
      </c>
      <c r="CT7" s="50">
        <f t="shared" ref="CT7:CT20" si="11">IF(OR(AND($E7="No",X7=1),AND($E7="Maybe", X7=1)), 1, 0)</f>
        <v>0</v>
      </c>
      <c r="CU7" s="50">
        <f t="shared" ref="CU7:CU20" si="12">IF(OR(AND($E7="No",Y7=1),AND($E7="Maybe", Y7=1)), 1, 0)</f>
        <v>0</v>
      </c>
      <c r="CV7" s="50">
        <f t="shared" ref="CV7:CV20" si="13">IF(OR(AND($E7="No",Z7=1),AND($E7="Maybe", Z7=1)), 1, 0)</f>
        <v>0</v>
      </c>
      <c r="CW7" s="50">
        <f t="shared" ref="CW7:CW20" si="14">IF(OR(AND($E7="No",AA7=1),AND($E7="Maybe", AA7=1)), 1, 0)</f>
        <v>0</v>
      </c>
      <c r="CX7" s="50">
        <f t="shared" ref="CX7:CX20" si="15">IF(OR(AND($E7="No",AB7=1),AND($E7="Maybe", AB7=1)), 1, 0)</f>
        <v>0</v>
      </c>
      <c r="CY7" s="50">
        <f t="shared" ref="CY7:CY20" si="16">IF(OR(AND($E7="No",AC7=1),AND($E7="Maybe", AC7=1)), 1, 0)</f>
        <v>0</v>
      </c>
      <c r="CZ7" s="50">
        <f t="shared" ref="CZ7:CZ20" si="17">IF(OR(AND($E7="No",AD7=1),AND($E7="Maybe", AD7=1)), 1, 0)</f>
        <v>0</v>
      </c>
      <c r="DA7" s="50">
        <f t="shared" ref="DA7:DA20" si="18">IF(OR(AND($E7="No",AE7=1),AND($E7="Maybe", AE7=1)), 1, 0)</f>
        <v>0</v>
      </c>
      <c r="DB7" s="50">
        <f t="shared" ref="DB7:DB20" si="19">IF(OR(AND($E7="No",AF7=1),AND($E7="Maybe", AF7=1)), 1, 0)</f>
        <v>0</v>
      </c>
      <c r="DC7" s="50">
        <f t="shared" ref="DC7:DC20" si="20">IF(OR(AND($E7="No",AG7=1),AND($E7="Maybe", AG7=1)), 1, 0)</f>
        <v>0</v>
      </c>
      <c r="DD7" s="50">
        <f t="shared" ref="DD7:DD20" si="21">IF(OR(AND($E7="No",AH7=1),AND($E7="Maybe", AH7=1)), 1, 0)</f>
        <v>0</v>
      </c>
      <c r="DE7" s="50">
        <f t="shared" ref="DE7:DE20" si="22">IF(OR(AND($E7="No",AI7=1),AND($E7="Maybe", AI7=1)), 1, 0)</f>
        <v>0</v>
      </c>
      <c r="DF7" s="50">
        <f t="shared" ref="DF7:DF20" si="23">IF(OR(AND($E7="No",AJ7=1),AND($E7="Maybe", AJ7=1)), 1, 0)</f>
        <v>0</v>
      </c>
      <c r="DG7" s="50">
        <f t="shared" ref="DG7:DG20" si="24">IF(OR(AND($E7="No",AK7=1),AND($E7="Maybe", AK7=1)), 1, 0)</f>
        <v>0</v>
      </c>
      <c r="DH7" s="50">
        <f t="shared" ref="DH7:DH20" si="25">IF(OR(AND($E7="No",AL7=1),AND($E7="Maybe", AL7=1)), 1, 0)</f>
        <v>0</v>
      </c>
      <c r="DI7" s="50">
        <f t="shared" ref="DI7:DI20" si="26">IF(OR(AND($E7="No",AM7=1),AND($E7="Maybe", AM7=1)), 1, 0)</f>
        <v>0</v>
      </c>
      <c r="DJ7" s="50">
        <f t="shared" ref="DJ7:DJ20" si="27">IF(OR(AND($E7="No",AN7=1),AND($E7="Maybe", AN7=1)), 1, 0)</f>
        <v>0</v>
      </c>
      <c r="DK7" s="50">
        <f t="shared" ref="DK7:DK20" si="28">IF(OR(AND($E7="No",AO7=1),AND($E7="Maybe", AO7=1)), 1, 0)</f>
        <v>0</v>
      </c>
      <c r="DL7" s="50">
        <f t="shared" ref="DL7:DL20" si="29">IF(OR(AND($E7="No",AP7=1),AND($E7="Maybe", AP7=1)), 1, 0)</f>
        <v>0</v>
      </c>
      <c r="DM7" s="50">
        <f t="shared" ref="DM7:DM20" si="30">IF(OR(AND($E7="No",AQ7=1),AND($E7="Maybe", AQ7=1)), 1, 0)</f>
        <v>0</v>
      </c>
      <c r="DN7" s="50">
        <f t="shared" ref="DN7:DN20" si="31">IF(OR(AND($E7="No",AR7=1),AND($E7="Maybe", AR7=1)), 1, 0)</f>
        <v>0</v>
      </c>
      <c r="DO7" s="50">
        <f t="shared" ref="DO7:DO20" si="32">IF(OR(AND($E7="No",AS7=1),AND($E7="Maybe", AS7=1)), 1, 0)</f>
        <v>0</v>
      </c>
      <c r="DP7" s="50">
        <f t="shared" ref="DP7:DP20" si="33">IF(OR(AND($E7="No",AT7=1),AND($E7="Maybe", AT7=1)), 1, 0)</f>
        <v>0</v>
      </c>
      <c r="DQ7" s="50">
        <f t="shared" ref="DQ7:DQ20" si="34">IF(OR(AND($E7="No",AU7=1),AND($E7="Maybe", AU7=1)), 1, 0)</f>
        <v>0</v>
      </c>
      <c r="DR7" s="50">
        <f t="shared" ref="DR7:DR20" si="35">IF(OR(AND($E7="No",AV7=1),AND($E7="Maybe", AV7=1)), 1, 0)</f>
        <v>0</v>
      </c>
      <c r="DS7" s="50">
        <f t="shared" ref="DS7:DS20" si="36">IF(OR(AND($E7="No",AW7=1),AND($E7="Maybe", AW7=1)), 1, 0)</f>
        <v>0</v>
      </c>
      <c r="DT7" s="50">
        <f t="shared" ref="DT7:DT20" si="37">IF(OR(AND($E7="No",AX7=1),AND($E7="Maybe", AX7=1)), 1, 0)</f>
        <v>0</v>
      </c>
      <c r="DU7" s="50">
        <f t="shared" ref="DU7:DU20" si="38">IF(OR(AND($E7="No",AY7=1),AND($E7="Maybe", AY7=1)), 1, 0)</f>
        <v>0</v>
      </c>
      <c r="DV7" s="50">
        <f t="shared" ref="DV7:DW20" si="39">IF(OR(AND($E7="No",AZ7=1),AND($E7="Maybe", AZ7=1)), 1, 0)</f>
        <v>0</v>
      </c>
      <c r="DW7" s="50">
        <f t="shared" si="39"/>
        <v>0</v>
      </c>
      <c r="DX7" s="50">
        <f t="shared" ref="DX7:DX20" si="40">IF(OR(AND($E7="No",BB7=1),AND($E7="Maybe", BB7=1)), 1, 0)</f>
        <v>0</v>
      </c>
      <c r="DY7" s="50">
        <f t="shared" ref="DY7:DY20" si="41">IF(OR(AND($E7="No",BC7=1),AND($E7="Maybe", BC7=1)), 1, 0)</f>
        <v>0</v>
      </c>
      <c r="DZ7" s="50">
        <f t="shared" ref="DZ7:DZ20" si="42">IF(OR(AND($E7="No",BD7=1),AND($E7="Maybe", BD7=1)), 1, 0)</f>
        <v>0</v>
      </c>
      <c r="EA7" s="50">
        <f t="shared" ref="EA7:EA20" si="43">IF(OR(AND($E7="No",BE7=1),AND($E7="Maybe", BE7=1)), 1, 0)</f>
        <v>0</v>
      </c>
      <c r="EB7" s="50">
        <f t="shared" ref="EB7:EB20" si="44">IF(OR(AND($E7="No",BF7=1),AND($E7="Maybe", BF7=1)), 1, 0)</f>
        <v>0</v>
      </c>
      <c r="EC7" s="50">
        <f t="shared" ref="EC7:EC20" si="45">IF(OR(AND($E7="No",BG7=1),AND($E7="Maybe", BG7=1)), 1, 0)</f>
        <v>0</v>
      </c>
      <c r="ED7" s="50">
        <f t="shared" ref="ED7:ED20" si="46">IF(OR(AND($E7="No",BH7=1),AND($E7="Maybe", BH7=1)), 1, 0)</f>
        <v>0</v>
      </c>
      <c r="EE7" s="50">
        <f t="shared" ref="EE7:EE20" si="47">IF(OR(AND($E7="No",BI7=1),AND($E7="Maybe", BI7=1)), 1, 0)</f>
        <v>0</v>
      </c>
      <c r="EF7" s="50">
        <f t="shared" ref="EF7:EF20" si="48">IF(OR(AND($E7="No",BJ7=1),AND($E7="Maybe", BJ7=1)), 1, 0)</f>
        <v>0</v>
      </c>
      <c r="EG7" s="50">
        <f t="shared" ref="EG7:EG20" si="49">IF(OR(AND($E7="No",BK7=1),AND($E7="Maybe", BK7=1)), 1, 0)</f>
        <v>0</v>
      </c>
      <c r="EH7" s="50">
        <f t="shared" ref="EH7:EH20" si="50">IF(OR(AND($E7="No",BL7=1),AND($E7="Maybe", BL7=1)), 1, 0)</f>
        <v>0</v>
      </c>
      <c r="EI7" s="50">
        <f t="shared" ref="EI7:EI20" si="51">IF(OR(AND($E7="No",BM7=1),AND($E7="Maybe", BM7=1)), 1, 0)</f>
        <v>0</v>
      </c>
      <c r="EJ7" s="50">
        <f t="shared" ref="EJ7:EJ20" si="52">IF(OR(AND($E7="No",BN7=1),AND($E7="Maybe", BN7=1)), 1, 0)</f>
        <v>0</v>
      </c>
      <c r="EK7" s="50">
        <f t="shared" ref="EK7:EK20" si="53">IF(OR(AND($E7="No",BO7=1),AND($E7="Maybe", BO7=1)), 1, 0)</f>
        <v>0</v>
      </c>
      <c r="EL7" s="50">
        <f t="shared" ref="EL7:EL20" si="54">IF(OR(AND($E7="No",BP7=1),AND($E7="Maybe", BP7=1)), 1, 0)</f>
        <v>0</v>
      </c>
      <c r="EM7" s="50">
        <f t="shared" ref="EM7:EM20" si="55">IF(OR(AND($E7="No",BQ7=1),AND($E7="Maybe", BQ7=1)), 1, 0)</f>
        <v>0</v>
      </c>
      <c r="EN7" s="50">
        <f t="shared" ref="EN7:EN20" si="56">IF(OR(AND($E7="No",BR7=1),AND($E7="Maybe", BR7=1)), 1, 0)</f>
        <v>0</v>
      </c>
      <c r="EO7" s="50">
        <f t="shared" ref="EO7:EO20" si="57">IF(OR(AND($E7="No",BS7=1),AND($E7="Maybe", BS7=1)), 1, 0)</f>
        <v>0</v>
      </c>
      <c r="EP7" s="50">
        <f t="shared" ref="EP7:EP20" si="58">IF(OR(AND($E7="No",BT7=1),AND($E7="Maybe", BT7=1)), 1, 0)</f>
        <v>0</v>
      </c>
      <c r="EQ7" s="50">
        <f t="shared" ref="EQ7:EQ20" si="59">IF(OR(AND($E7="No",BU7=1),AND($E7="Maybe", BU7=1)), 1, 0)</f>
        <v>0</v>
      </c>
      <c r="ER7" s="50">
        <f t="shared" ref="ER7:ER20" si="60">IF(OR(AND($E7="No",BV7=1),AND($E7="Maybe", BV7=1)), 1, 0)</f>
        <v>0</v>
      </c>
      <c r="ES7" s="50">
        <f t="shared" ref="ES7:ES20" si="61">IF(OR(AND($E7="No",BW7=1),AND($E7="Maybe", BW7=1)), 1, 0)</f>
        <v>0</v>
      </c>
      <c r="ET7" s="50">
        <f t="shared" ref="ET7:ET20" si="62">IF(OR(AND($E7="No",BX7=1),AND($E7="Maybe", BX7=1)), 1, 0)</f>
        <v>0</v>
      </c>
      <c r="EU7" s="50">
        <f t="shared" ref="EU7:EU20" si="63">IF(OR(AND($E7="No",BY7=1),AND($E7="Maybe", BY7=1)), 1, 0)</f>
        <v>0</v>
      </c>
      <c r="EV7" s="50">
        <f t="shared" ref="EV7:EV20" si="64">IF(OR(AND($E7="No",BZ7=1),AND($E7="Maybe", BZ7=1)), 1, 0)</f>
        <v>0</v>
      </c>
      <c r="EW7" s="50">
        <f t="shared" ref="EW7:EW20" si="65">IF(OR(AND($E7="No",CA7=1),AND($E7="Maybe", CA7=1)), 1, 0)</f>
        <v>0</v>
      </c>
      <c r="EX7" s="50">
        <f t="shared" ref="EX7:EX20" si="66">IF(OR(AND($E7="No",CB7=1),AND($E7="Maybe", CB7=1)), 1, 0)</f>
        <v>0</v>
      </c>
      <c r="EY7" s="50">
        <f t="shared" ref="EY7:EY20" si="67">IF(OR(AND($E7="No",CC7=1),AND($E7="Maybe", CC7=1)), 1, 0)</f>
        <v>0</v>
      </c>
      <c r="EZ7" s="50">
        <f t="shared" ref="EZ7:EZ20" si="68">IF(OR(AND($E7="No",CD7=1),AND($E7="Maybe", CD7=1)), 1, 0)</f>
        <v>0</v>
      </c>
      <c r="FA7" s="50">
        <f t="shared" ref="FA7:FA20" si="69">IF(OR(AND($E7="No",CE7=1),AND($E7="Maybe", CE7=1)), 1, 0)</f>
        <v>0</v>
      </c>
      <c r="FB7" s="50">
        <f t="shared" ref="FB7:FB20" si="70">IF(OR(AND($E7="No",CF7=1),AND($E7="Maybe", CF7=1)), 1, 0)</f>
        <v>0</v>
      </c>
      <c r="FC7" s="50">
        <f t="shared" ref="FC7:FC20" si="71">IF(OR(AND($E7="No",CG7=1),AND($E7="Maybe", CG7=1)), 1, 0)</f>
        <v>0</v>
      </c>
    </row>
    <row r="8" spans="2:159">
      <c r="B8" s="698"/>
      <c r="C8" s="54">
        <v>2</v>
      </c>
      <c r="D8" s="29" t="s">
        <v>87</v>
      </c>
      <c r="E8" s="192"/>
      <c r="F8" s="190"/>
      <c r="G8" s="204" t="s">
        <v>383</v>
      </c>
      <c r="H8" s="205"/>
      <c r="I8" s="205"/>
      <c r="J8" s="216"/>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v>1</v>
      </c>
      <c r="BS8" s="15"/>
      <c r="BT8" s="15"/>
      <c r="BU8" s="15"/>
      <c r="BV8" s="15"/>
      <c r="BW8" s="15"/>
      <c r="BX8" s="15"/>
      <c r="BY8" s="15"/>
      <c r="BZ8" s="15"/>
      <c r="CA8" s="15"/>
      <c r="CB8" s="15">
        <v>1</v>
      </c>
      <c r="CC8" s="15"/>
      <c r="CD8" s="15"/>
      <c r="CE8" s="173"/>
      <c r="CF8" s="177"/>
      <c r="CG8" s="177"/>
      <c r="CI8" s="50">
        <f t="shared" si="0"/>
        <v>0</v>
      </c>
      <c r="CJ8" s="50">
        <f t="shared" si="1"/>
        <v>0</v>
      </c>
      <c r="CK8" s="50">
        <f t="shared" si="2"/>
        <v>0</v>
      </c>
      <c r="CL8" s="50">
        <f t="shared" si="3"/>
        <v>0</v>
      </c>
      <c r="CM8" s="50">
        <f t="shared" si="4"/>
        <v>0</v>
      </c>
      <c r="CN8" s="50">
        <f t="shared" si="5"/>
        <v>0</v>
      </c>
      <c r="CO8" s="50">
        <f t="shared" si="6"/>
        <v>0</v>
      </c>
      <c r="CP8" s="50">
        <f t="shared" si="7"/>
        <v>0</v>
      </c>
      <c r="CQ8" s="50">
        <f t="shared" si="8"/>
        <v>0</v>
      </c>
      <c r="CR8" s="50">
        <f t="shared" si="9"/>
        <v>0</v>
      </c>
      <c r="CS8" s="50">
        <f t="shared" si="10"/>
        <v>0</v>
      </c>
      <c r="CT8" s="50">
        <f t="shared" si="11"/>
        <v>0</v>
      </c>
      <c r="CU8" s="50">
        <f t="shared" si="12"/>
        <v>0</v>
      </c>
      <c r="CV8" s="50">
        <f t="shared" si="13"/>
        <v>0</v>
      </c>
      <c r="CW8" s="50">
        <f t="shared" si="14"/>
        <v>0</v>
      </c>
      <c r="CX8" s="50">
        <f t="shared" si="15"/>
        <v>0</v>
      </c>
      <c r="CY8" s="50">
        <f t="shared" si="16"/>
        <v>0</v>
      </c>
      <c r="CZ8" s="50">
        <f t="shared" si="17"/>
        <v>0</v>
      </c>
      <c r="DA8" s="50">
        <f t="shared" si="18"/>
        <v>0</v>
      </c>
      <c r="DB8" s="50">
        <f t="shared" si="19"/>
        <v>0</v>
      </c>
      <c r="DC8" s="50">
        <f t="shared" si="20"/>
        <v>0</v>
      </c>
      <c r="DD8" s="50">
        <f t="shared" si="21"/>
        <v>0</v>
      </c>
      <c r="DE8" s="50">
        <f t="shared" si="22"/>
        <v>0</v>
      </c>
      <c r="DF8" s="50">
        <f t="shared" si="23"/>
        <v>0</v>
      </c>
      <c r="DG8" s="50">
        <f t="shared" si="24"/>
        <v>0</v>
      </c>
      <c r="DH8" s="50">
        <f t="shared" si="25"/>
        <v>0</v>
      </c>
      <c r="DI8" s="50">
        <f t="shared" si="26"/>
        <v>0</v>
      </c>
      <c r="DJ8" s="50">
        <f t="shared" si="27"/>
        <v>0</v>
      </c>
      <c r="DK8" s="50">
        <f t="shared" si="28"/>
        <v>0</v>
      </c>
      <c r="DL8" s="50">
        <f t="shared" si="29"/>
        <v>0</v>
      </c>
      <c r="DM8" s="50">
        <f t="shared" si="30"/>
        <v>0</v>
      </c>
      <c r="DN8" s="50">
        <f t="shared" si="31"/>
        <v>0</v>
      </c>
      <c r="DO8" s="50">
        <f t="shared" si="32"/>
        <v>0</v>
      </c>
      <c r="DP8" s="50">
        <f t="shared" si="33"/>
        <v>0</v>
      </c>
      <c r="DQ8" s="50">
        <f t="shared" si="34"/>
        <v>0</v>
      </c>
      <c r="DR8" s="50">
        <f t="shared" si="35"/>
        <v>0</v>
      </c>
      <c r="DS8" s="50">
        <f t="shared" si="36"/>
        <v>0</v>
      </c>
      <c r="DT8" s="50">
        <f t="shared" si="37"/>
        <v>0</v>
      </c>
      <c r="DU8" s="50">
        <f t="shared" si="38"/>
        <v>0</v>
      </c>
      <c r="DV8" s="50">
        <f t="shared" si="39"/>
        <v>0</v>
      </c>
      <c r="DW8" s="50">
        <f t="shared" si="39"/>
        <v>0</v>
      </c>
      <c r="DX8" s="50">
        <f t="shared" si="40"/>
        <v>0</v>
      </c>
      <c r="DY8" s="50">
        <f t="shared" si="41"/>
        <v>0</v>
      </c>
      <c r="DZ8" s="50">
        <f t="shared" si="42"/>
        <v>0</v>
      </c>
      <c r="EA8" s="50">
        <f t="shared" si="43"/>
        <v>0</v>
      </c>
      <c r="EB8" s="50">
        <f t="shared" si="44"/>
        <v>0</v>
      </c>
      <c r="EC8" s="50">
        <f t="shared" si="45"/>
        <v>0</v>
      </c>
      <c r="ED8" s="50">
        <f t="shared" si="46"/>
        <v>0</v>
      </c>
      <c r="EE8" s="50">
        <f t="shared" si="47"/>
        <v>0</v>
      </c>
      <c r="EF8" s="50">
        <f t="shared" si="48"/>
        <v>0</v>
      </c>
      <c r="EG8" s="50">
        <f t="shared" si="49"/>
        <v>0</v>
      </c>
      <c r="EH8" s="50">
        <f t="shared" si="50"/>
        <v>0</v>
      </c>
      <c r="EI8" s="50">
        <f t="shared" si="51"/>
        <v>0</v>
      </c>
      <c r="EJ8" s="50">
        <f t="shared" si="52"/>
        <v>0</v>
      </c>
      <c r="EK8" s="50">
        <f t="shared" si="53"/>
        <v>0</v>
      </c>
      <c r="EL8" s="50">
        <f t="shared" si="54"/>
        <v>0</v>
      </c>
      <c r="EM8" s="50">
        <f t="shared" si="55"/>
        <v>0</v>
      </c>
      <c r="EN8" s="50">
        <f t="shared" si="56"/>
        <v>0</v>
      </c>
      <c r="EO8" s="50">
        <f t="shared" si="57"/>
        <v>0</v>
      </c>
      <c r="EP8" s="50">
        <f t="shared" si="58"/>
        <v>0</v>
      </c>
      <c r="EQ8" s="50">
        <f t="shared" si="59"/>
        <v>0</v>
      </c>
      <c r="ER8" s="50">
        <f t="shared" si="60"/>
        <v>0</v>
      </c>
      <c r="ES8" s="50">
        <f t="shared" si="61"/>
        <v>0</v>
      </c>
      <c r="ET8" s="50">
        <f t="shared" si="62"/>
        <v>0</v>
      </c>
      <c r="EU8" s="50">
        <f t="shared" si="63"/>
        <v>0</v>
      </c>
      <c r="EV8" s="50">
        <f t="shared" si="64"/>
        <v>0</v>
      </c>
      <c r="EW8" s="50">
        <f t="shared" si="65"/>
        <v>0</v>
      </c>
      <c r="EX8" s="50">
        <f t="shared" si="66"/>
        <v>0</v>
      </c>
      <c r="EY8" s="50">
        <f t="shared" si="67"/>
        <v>0</v>
      </c>
      <c r="EZ8" s="50">
        <f t="shared" si="68"/>
        <v>0</v>
      </c>
      <c r="FA8" s="50">
        <f t="shared" si="69"/>
        <v>0</v>
      </c>
      <c r="FB8" s="50">
        <f t="shared" si="70"/>
        <v>0</v>
      </c>
      <c r="FC8" s="50">
        <f t="shared" si="71"/>
        <v>0</v>
      </c>
    </row>
    <row r="9" spans="2:159">
      <c r="B9" s="698"/>
      <c r="C9" s="54">
        <v>3</v>
      </c>
      <c r="D9" s="29" t="s">
        <v>228</v>
      </c>
      <c r="E9" s="192"/>
      <c r="F9" s="190"/>
      <c r="G9" s="204" t="s">
        <v>383</v>
      </c>
      <c r="H9" s="205"/>
      <c r="I9" s="205"/>
      <c r="J9" s="216"/>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v>1</v>
      </c>
      <c r="BR9" s="15"/>
      <c r="BS9" s="15"/>
      <c r="BT9" s="15"/>
      <c r="BU9" s="15"/>
      <c r="BV9" s="15"/>
      <c r="BW9" s="15"/>
      <c r="BX9" s="15"/>
      <c r="BY9" s="15"/>
      <c r="BZ9" s="15"/>
      <c r="CA9" s="15"/>
      <c r="CB9" s="15"/>
      <c r="CC9" s="15"/>
      <c r="CD9" s="15"/>
      <c r="CE9" s="173"/>
      <c r="CF9" s="177"/>
      <c r="CG9" s="177"/>
      <c r="CI9" s="50">
        <f t="shared" si="0"/>
        <v>0</v>
      </c>
      <c r="CJ9" s="50">
        <f t="shared" si="1"/>
        <v>0</v>
      </c>
      <c r="CK9" s="50">
        <f t="shared" si="2"/>
        <v>0</v>
      </c>
      <c r="CL9" s="50">
        <f t="shared" si="3"/>
        <v>0</v>
      </c>
      <c r="CM9" s="50">
        <f t="shared" si="4"/>
        <v>0</v>
      </c>
      <c r="CN9" s="50">
        <f t="shared" si="5"/>
        <v>0</v>
      </c>
      <c r="CO9" s="50">
        <f t="shared" si="6"/>
        <v>0</v>
      </c>
      <c r="CP9" s="50">
        <f t="shared" si="7"/>
        <v>0</v>
      </c>
      <c r="CQ9" s="50">
        <f t="shared" si="8"/>
        <v>0</v>
      </c>
      <c r="CR9" s="50">
        <f t="shared" si="9"/>
        <v>0</v>
      </c>
      <c r="CS9" s="50">
        <f t="shared" si="10"/>
        <v>0</v>
      </c>
      <c r="CT9" s="50">
        <f t="shared" si="11"/>
        <v>0</v>
      </c>
      <c r="CU9" s="50">
        <f t="shared" si="12"/>
        <v>0</v>
      </c>
      <c r="CV9" s="50">
        <f t="shared" si="13"/>
        <v>0</v>
      </c>
      <c r="CW9" s="50">
        <f t="shared" si="14"/>
        <v>0</v>
      </c>
      <c r="CX9" s="50">
        <f t="shared" si="15"/>
        <v>0</v>
      </c>
      <c r="CY9" s="50">
        <f t="shared" si="16"/>
        <v>0</v>
      </c>
      <c r="CZ9" s="50">
        <f t="shared" si="17"/>
        <v>0</v>
      </c>
      <c r="DA9" s="50">
        <f t="shared" si="18"/>
        <v>0</v>
      </c>
      <c r="DB9" s="50">
        <f t="shared" si="19"/>
        <v>0</v>
      </c>
      <c r="DC9" s="50">
        <f t="shared" si="20"/>
        <v>0</v>
      </c>
      <c r="DD9" s="50">
        <f t="shared" si="21"/>
        <v>0</v>
      </c>
      <c r="DE9" s="50">
        <f t="shared" si="22"/>
        <v>0</v>
      </c>
      <c r="DF9" s="50">
        <f t="shared" si="23"/>
        <v>0</v>
      </c>
      <c r="DG9" s="50">
        <f t="shared" si="24"/>
        <v>0</v>
      </c>
      <c r="DH9" s="50">
        <f t="shared" si="25"/>
        <v>0</v>
      </c>
      <c r="DI9" s="50">
        <f t="shared" si="26"/>
        <v>0</v>
      </c>
      <c r="DJ9" s="50">
        <f t="shared" si="27"/>
        <v>0</v>
      </c>
      <c r="DK9" s="50">
        <f t="shared" si="28"/>
        <v>0</v>
      </c>
      <c r="DL9" s="50">
        <f t="shared" si="29"/>
        <v>0</v>
      </c>
      <c r="DM9" s="50">
        <f t="shared" si="30"/>
        <v>0</v>
      </c>
      <c r="DN9" s="50">
        <f t="shared" si="31"/>
        <v>0</v>
      </c>
      <c r="DO9" s="50">
        <f t="shared" si="32"/>
        <v>0</v>
      </c>
      <c r="DP9" s="50">
        <f t="shared" si="33"/>
        <v>0</v>
      </c>
      <c r="DQ9" s="50">
        <f t="shared" si="34"/>
        <v>0</v>
      </c>
      <c r="DR9" s="50">
        <f t="shared" si="35"/>
        <v>0</v>
      </c>
      <c r="DS9" s="50">
        <f t="shared" si="36"/>
        <v>0</v>
      </c>
      <c r="DT9" s="50">
        <f t="shared" si="37"/>
        <v>0</v>
      </c>
      <c r="DU9" s="50">
        <f t="shared" si="38"/>
        <v>0</v>
      </c>
      <c r="DV9" s="50">
        <f t="shared" si="39"/>
        <v>0</v>
      </c>
      <c r="DW9" s="50">
        <f t="shared" si="39"/>
        <v>0</v>
      </c>
      <c r="DX9" s="50">
        <f t="shared" si="40"/>
        <v>0</v>
      </c>
      <c r="DY9" s="50">
        <f t="shared" si="41"/>
        <v>0</v>
      </c>
      <c r="DZ9" s="50">
        <f t="shared" si="42"/>
        <v>0</v>
      </c>
      <c r="EA9" s="50">
        <f t="shared" si="43"/>
        <v>0</v>
      </c>
      <c r="EB9" s="50">
        <f t="shared" si="44"/>
        <v>0</v>
      </c>
      <c r="EC9" s="50">
        <f t="shared" si="45"/>
        <v>0</v>
      </c>
      <c r="ED9" s="50">
        <f t="shared" si="46"/>
        <v>0</v>
      </c>
      <c r="EE9" s="50">
        <f t="shared" si="47"/>
        <v>0</v>
      </c>
      <c r="EF9" s="50">
        <f t="shared" si="48"/>
        <v>0</v>
      </c>
      <c r="EG9" s="50">
        <f t="shared" si="49"/>
        <v>0</v>
      </c>
      <c r="EH9" s="50">
        <f t="shared" si="50"/>
        <v>0</v>
      </c>
      <c r="EI9" s="50">
        <f t="shared" si="51"/>
        <v>0</v>
      </c>
      <c r="EJ9" s="50">
        <f t="shared" si="52"/>
        <v>0</v>
      </c>
      <c r="EK9" s="50">
        <f t="shared" si="53"/>
        <v>0</v>
      </c>
      <c r="EL9" s="50">
        <f t="shared" si="54"/>
        <v>0</v>
      </c>
      <c r="EM9" s="50">
        <f t="shared" si="55"/>
        <v>0</v>
      </c>
      <c r="EN9" s="50">
        <f t="shared" si="56"/>
        <v>0</v>
      </c>
      <c r="EO9" s="50">
        <f t="shared" si="57"/>
        <v>0</v>
      </c>
      <c r="EP9" s="50">
        <f t="shared" si="58"/>
        <v>0</v>
      </c>
      <c r="EQ9" s="50">
        <f t="shared" si="59"/>
        <v>0</v>
      </c>
      <c r="ER9" s="50">
        <f t="shared" si="60"/>
        <v>0</v>
      </c>
      <c r="ES9" s="50">
        <f t="shared" si="61"/>
        <v>0</v>
      </c>
      <c r="ET9" s="50">
        <f t="shared" si="62"/>
        <v>0</v>
      </c>
      <c r="EU9" s="50">
        <f t="shared" si="63"/>
        <v>0</v>
      </c>
      <c r="EV9" s="50">
        <f t="shared" si="64"/>
        <v>0</v>
      </c>
      <c r="EW9" s="50">
        <f t="shared" si="65"/>
        <v>0</v>
      </c>
      <c r="EX9" s="50">
        <f t="shared" si="66"/>
        <v>0</v>
      </c>
      <c r="EY9" s="50">
        <f t="shared" si="67"/>
        <v>0</v>
      </c>
      <c r="EZ9" s="50">
        <f t="shared" si="68"/>
        <v>0</v>
      </c>
      <c r="FA9" s="50">
        <f t="shared" si="69"/>
        <v>0</v>
      </c>
      <c r="FB9" s="50">
        <f t="shared" si="70"/>
        <v>0</v>
      </c>
      <c r="FC9" s="50">
        <f t="shared" si="71"/>
        <v>0</v>
      </c>
    </row>
    <row r="10" spans="2:159">
      <c r="B10" s="698"/>
      <c r="C10" s="54">
        <v>4</v>
      </c>
      <c r="D10" s="29" t="s">
        <v>229</v>
      </c>
      <c r="E10" s="192"/>
      <c r="F10" s="190"/>
      <c r="G10" s="204" t="s">
        <v>383</v>
      </c>
      <c r="H10" s="205"/>
      <c r="I10" s="205"/>
      <c r="J10" s="216"/>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v>1</v>
      </c>
      <c r="BQ10" s="15"/>
      <c r="BR10" s="15"/>
      <c r="BS10" s="15"/>
      <c r="BT10" s="15"/>
      <c r="BU10" s="15"/>
      <c r="BV10" s="15"/>
      <c r="BW10" s="15"/>
      <c r="BX10" s="15"/>
      <c r="BY10" s="15"/>
      <c r="BZ10" s="15"/>
      <c r="CA10" s="15"/>
      <c r="CB10" s="15"/>
      <c r="CC10" s="15"/>
      <c r="CD10" s="15"/>
      <c r="CE10" s="173"/>
      <c r="CF10" s="177"/>
      <c r="CG10" s="177"/>
      <c r="CI10" s="50">
        <f t="shared" ref="CI10" si="72">IF(OR(AND($E10="No",M10=1),AND($E10="Maybe", M10=1)), 1, 0)</f>
        <v>0</v>
      </c>
      <c r="CJ10" s="50">
        <f t="shared" ref="CJ10" si="73">IF(OR(AND($E10="No",N10=1),AND($E10="Maybe", N10=1)), 1, 0)</f>
        <v>0</v>
      </c>
      <c r="CK10" s="50">
        <f t="shared" ref="CK10" si="74">IF(OR(AND($E10="No",O10=1),AND($E10="Maybe", O10=1)), 1, 0)</f>
        <v>0</v>
      </c>
      <c r="CL10" s="50">
        <f t="shared" ref="CL10" si="75">IF(OR(AND($E10="No",P10=1),AND($E10="Maybe", P10=1)), 1, 0)</f>
        <v>0</v>
      </c>
      <c r="CM10" s="50">
        <f t="shared" ref="CM10" si="76">IF(OR(AND($E10="No",Q10=1),AND($E10="Maybe", Q10=1)), 1, 0)</f>
        <v>0</v>
      </c>
      <c r="CN10" s="50">
        <f t="shared" ref="CN10" si="77">IF(OR(AND($E10="No",R10=1),AND($E10="Maybe", R10=1)), 1, 0)</f>
        <v>0</v>
      </c>
      <c r="CO10" s="50">
        <f t="shared" ref="CO10" si="78">IF(OR(AND($E10="No",S10=1),AND($E10="Maybe", S10=1)), 1, 0)</f>
        <v>0</v>
      </c>
      <c r="CP10" s="50">
        <f t="shared" ref="CP10" si="79">IF(OR(AND($E10="No",T10=1),AND($E10="Maybe", T10=1)), 1, 0)</f>
        <v>0</v>
      </c>
      <c r="CQ10" s="50">
        <f t="shared" ref="CQ10" si="80">IF(OR(AND($E10="No",U10=1),AND($E10="Maybe", U10=1)), 1, 0)</f>
        <v>0</v>
      </c>
      <c r="CR10" s="50">
        <f t="shared" ref="CR10" si="81">IF(OR(AND($E10="No",V10=1),AND($E10="Maybe", V10=1)), 1, 0)</f>
        <v>0</v>
      </c>
      <c r="CS10" s="50">
        <f t="shared" ref="CS10" si="82">IF(OR(AND($E10="No",W10=1),AND($E10="Maybe", W10=1)), 1, 0)</f>
        <v>0</v>
      </c>
      <c r="CT10" s="50">
        <f t="shared" ref="CT10" si="83">IF(OR(AND($E10="No",X10=1),AND($E10="Maybe", X10=1)), 1, 0)</f>
        <v>0</v>
      </c>
      <c r="CU10" s="50">
        <f t="shared" ref="CU10" si="84">IF(OR(AND($E10="No",Y10=1),AND($E10="Maybe", Y10=1)), 1, 0)</f>
        <v>0</v>
      </c>
      <c r="CV10" s="50">
        <f t="shared" ref="CV10" si="85">IF(OR(AND($E10="No",Z10=1),AND($E10="Maybe", Z10=1)), 1, 0)</f>
        <v>0</v>
      </c>
      <c r="CW10" s="50">
        <f t="shared" ref="CW10" si="86">IF(OR(AND($E10="No",AA10=1),AND($E10="Maybe", AA10=1)), 1, 0)</f>
        <v>0</v>
      </c>
      <c r="CX10" s="50">
        <f t="shared" ref="CX10" si="87">IF(OR(AND($E10="No",AB10=1),AND($E10="Maybe", AB10=1)), 1, 0)</f>
        <v>0</v>
      </c>
      <c r="CY10" s="50">
        <f t="shared" ref="CY10" si="88">IF(OR(AND($E10="No",AC10=1),AND($E10="Maybe", AC10=1)), 1, 0)</f>
        <v>0</v>
      </c>
      <c r="CZ10" s="50">
        <f t="shared" ref="CZ10" si="89">IF(OR(AND($E10="No",AD10=1),AND($E10="Maybe", AD10=1)), 1, 0)</f>
        <v>0</v>
      </c>
      <c r="DA10" s="50">
        <f t="shared" ref="DA10" si="90">IF(OR(AND($E10="No",AE10=1),AND($E10="Maybe", AE10=1)), 1, 0)</f>
        <v>0</v>
      </c>
      <c r="DB10" s="50">
        <f t="shared" ref="DB10" si="91">IF(OR(AND($E10="No",AF10=1),AND($E10="Maybe", AF10=1)), 1, 0)</f>
        <v>0</v>
      </c>
      <c r="DC10" s="50">
        <f t="shared" ref="DC10" si="92">IF(OR(AND($E10="No",AG10=1),AND($E10="Maybe", AG10=1)), 1, 0)</f>
        <v>0</v>
      </c>
      <c r="DD10" s="50">
        <f t="shared" ref="DD10" si="93">IF(OR(AND($E10="No",AH10=1),AND($E10="Maybe", AH10=1)), 1, 0)</f>
        <v>0</v>
      </c>
      <c r="DE10" s="50">
        <f t="shared" ref="DE10" si="94">IF(OR(AND($E10="No",AI10=1),AND($E10="Maybe", AI10=1)), 1, 0)</f>
        <v>0</v>
      </c>
      <c r="DF10" s="50">
        <f t="shared" ref="DF10" si="95">IF(OR(AND($E10="No",AJ10=1),AND($E10="Maybe", AJ10=1)), 1, 0)</f>
        <v>0</v>
      </c>
      <c r="DG10" s="50">
        <f t="shared" ref="DG10" si="96">IF(OR(AND($E10="No",AK10=1),AND($E10="Maybe", AK10=1)), 1, 0)</f>
        <v>0</v>
      </c>
      <c r="DH10" s="50">
        <f t="shared" ref="DH10" si="97">IF(OR(AND($E10="No",AL10=1),AND($E10="Maybe", AL10=1)), 1, 0)</f>
        <v>0</v>
      </c>
      <c r="DI10" s="50">
        <f t="shared" ref="DI10" si="98">IF(OR(AND($E10="No",AM10=1),AND($E10="Maybe", AM10=1)), 1, 0)</f>
        <v>0</v>
      </c>
      <c r="DJ10" s="50">
        <f t="shared" ref="DJ10" si="99">IF(OR(AND($E10="No",AN10=1),AND($E10="Maybe", AN10=1)), 1, 0)</f>
        <v>0</v>
      </c>
      <c r="DK10" s="50">
        <f t="shared" ref="DK10" si="100">IF(OR(AND($E10="No",AO10=1),AND($E10="Maybe", AO10=1)), 1, 0)</f>
        <v>0</v>
      </c>
      <c r="DL10" s="50">
        <f t="shared" ref="DL10" si="101">IF(OR(AND($E10="No",AP10=1),AND($E10="Maybe", AP10=1)), 1, 0)</f>
        <v>0</v>
      </c>
      <c r="DM10" s="50">
        <f t="shared" ref="DM10" si="102">IF(OR(AND($E10="No",AQ10=1),AND($E10="Maybe", AQ10=1)), 1, 0)</f>
        <v>0</v>
      </c>
      <c r="DN10" s="50">
        <f t="shared" ref="DN10" si="103">IF(OR(AND($E10="No",AR10=1),AND($E10="Maybe", AR10=1)), 1, 0)</f>
        <v>0</v>
      </c>
      <c r="DO10" s="50">
        <f t="shared" ref="DO10" si="104">IF(OR(AND($E10="No",AS10=1),AND($E10="Maybe", AS10=1)), 1, 0)</f>
        <v>0</v>
      </c>
      <c r="DP10" s="50">
        <f t="shared" ref="DP10" si="105">IF(OR(AND($E10="No",AT10=1),AND($E10="Maybe", AT10=1)), 1, 0)</f>
        <v>0</v>
      </c>
      <c r="DQ10" s="50">
        <f t="shared" ref="DQ10" si="106">IF(OR(AND($E10="No",AU10=1),AND($E10="Maybe", AU10=1)), 1, 0)</f>
        <v>0</v>
      </c>
      <c r="DR10" s="50">
        <f t="shared" ref="DR10" si="107">IF(OR(AND($E10="No",AV10=1),AND($E10="Maybe", AV10=1)), 1, 0)</f>
        <v>0</v>
      </c>
      <c r="DS10" s="50">
        <f t="shared" ref="DS10" si="108">IF(OR(AND($E10="No",AW10=1),AND($E10="Maybe", AW10=1)), 1, 0)</f>
        <v>0</v>
      </c>
      <c r="DT10" s="50">
        <f t="shared" ref="DT10" si="109">IF(OR(AND($E10="No",AX10=1),AND($E10="Maybe", AX10=1)), 1, 0)</f>
        <v>0</v>
      </c>
      <c r="DU10" s="50">
        <f t="shared" ref="DU10" si="110">IF(OR(AND($E10="No",AY10=1),AND($E10="Maybe", AY10=1)), 1, 0)</f>
        <v>0</v>
      </c>
      <c r="DV10" s="50">
        <f t="shared" ref="DV10:DW10" si="111">IF(OR(AND($E10="No",AZ10=1),AND($E10="Maybe", AZ10=1)), 1, 0)</f>
        <v>0</v>
      </c>
      <c r="DW10" s="50">
        <f t="shared" si="111"/>
        <v>0</v>
      </c>
      <c r="DX10" s="50">
        <f t="shared" ref="DX10" si="112">IF(OR(AND($E10="No",BB10=1),AND($E10="Maybe", BB10=1)), 1, 0)</f>
        <v>0</v>
      </c>
      <c r="DY10" s="50">
        <f t="shared" ref="DY10" si="113">IF(OR(AND($E10="No",BC10=1),AND($E10="Maybe", BC10=1)), 1, 0)</f>
        <v>0</v>
      </c>
      <c r="DZ10" s="50">
        <f t="shared" ref="DZ10" si="114">IF(OR(AND($E10="No",BD10=1),AND($E10="Maybe", BD10=1)), 1, 0)</f>
        <v>0</v>
      </c>
      <c r="EA10" s="50">
        <f t="shared" ref="EA10" si="115">IF(OR(AND($E10="No",BE10=1),AND($E10="Maybe", BE10=1)), 1, 0)</f>
        <v>0</v>
      </c>
      <c r="EB10" s="50">
        <f t="shared" ref="EB10" si="116">IF(OR(AND($E10="No",BF10=1),AND($E10="Maybe", BF10=1)), 1, 0)</f>
        <v>0</v>
      </c>
      <c r="EC10" s="50">
        <f t="shared" ref="EC10" si="117">IF(OR(AND($E10="No",BG10=1),AND($E10="Maybe", BG10=1)), 1, 0)</f>
        <v>0</v>
      </c>
      <c r="ED10" s="50">
        <f t="shared" ref="ED10" si="118">IF(OR(AND($E10="No",BH10=1),AND($E10="Maybe", BH10=1)), 1, 0)</f>
        <v>0</v>
      </c>
      <c r="EE10" s="50">
        <f t="shared" ref="EE10" si="119">IF(OR(AND($E10="No",BI10=1),AND($E10="Maybe", BI10=1)), 1, 0)</f>
        <v>0</v>
      </c>
      <c r="EF10" s="50">
        <f t="shared" ref="EF10" si="120">IF(OR(AND($E10="No",BJ10=1),AND($E10="Maybe", BJ10=1)), 1, 0)</f>
        <v>0</v>
      </c>
      <c r="EG10" s="50">
        <f t="shared" ref="EG10" si="121">IF(OR(AND($E10="No",BK10=1),AND($E10="Maybe", BK10=1)), 1, 0)</f>
        <v>0</v>
      </c>
      <c r="EH10" s="50">
        <f t="shared" ref="EH10" si="122">IF(OR(AND($E10="No",BL10=1),AND($E10="Maybe", BL10=1)), 1, 0)</f>
        <v>0</v>
      </c>
      <c r="EI10" s="50">
        <f t="shared" ref="EI10" si="123">IF(OR(AND($E10="No",BM10=1),AND($E10="Maybe", BM10=1)), 1, 0)</f>
        <v>0</v>
      </c>
      <c r="EJ10" s="50">
        <f t="shared" ref="EJ10" si="124">IF(OR(AND($E10="No",BN10=1),AND($E10="Maybe", BN10=1)), 1, 0)</f>
        <v>0</v>
      </c>
      <c r="EK10" s="50">
        <f t="shared" ref="EK10" si="125">IF(OR(AND($E10="No",BO10=1),AND($E10="Maybe", BO10=1)), 1, 0)</f>
        <v>0</v>
      </c>
      <c r="EL10" s="50">
        <f t="shared" ref="EL10" si="126">IF(OR(AND($E10="No",BP10=1),AND($E10="Maybe", BP10=1)), 1, 0)</f>
        <v>0</v>
      </c>
      <c r="EM10" s="50">
        <f t="shared" ref="EM10" si="127">IF(OR(AND($E10="No",BQ10=1),AND($E10="Maybe", BQ10=1)), 1, 0)</f>
        <v>0</v>
      </c>
      <c r="EN10" s="50">
        <f t="shared" ref="EN10" si="128">IF(OR(AND($E10="No",BR10=1),AND($E10="Maybe", BR10=1)), 1, 0)</f>
        <v>0</v>
      </c>
      <c r="EO10" s="50">
        <f t="shared" ref="EO10" si="129">IF(OR(AND($E10="No",BS10=1),AND($E10="Maybe", BS10=1)), 1, 0)</f>
        <v>0</v>
      </c>
      <c r="EP10" s="50">
        <f t="shared" ref="EP10" si="130">IF(OR(AND($E10="No",BT10=1),AND($E10="Maybe", BT10=1)), 1, 0)</f>
        <v>0</v>
      </c>
      <c r="EQ10" s="50">
        <f t="shared" ref="EQ10" si="131">IF(OR(AND($E10="No",BU10=1),AND($E10="Maybe", BU10=1)), 1, 0)</f>
        <v>0</v>
      </c>
      <c r="ER10" s="50">
        <f t="shared" ref="ER10" si="132">IF(OR(AND($E10="No",BV10=1),AND($E10="Maybe", BV10=1)), 1, 0)</f>
        <v>0</v>
      </c>
      <c r="ES10" s="50">
        <f t="shared" ref="ES10" si="133">IF(OR(AND($E10="No",BW10=1),AND($E10="Maybe", BW10=1)), 1, 0)</f>
        <v>0</v>
      </c>
      <c r="ET10" s="50">
        <f t="shared" ref="ET10" si="134">IF(OR(AND($E10="No",BX10=1),AND($E10="Maybe", BX10=1)), 1, 0)</f>
        <v>0</v>
      </c>
      <c r="EU10" s="50">
        <f t="shared" ref="EU10" si="135">IF(OR(AND($E10="No",BY10=1),AND($E10="Maybe", BY10=1)), 1, 0)</f>
        <v>0</v>
      </c>
      <c r="EV10" s="50">
        <f t="shared" ref="EV10" si="136">IF(OR(AND($E10="No",BZ10=1),AND($E10="Maybe", BZ10=1)), 1, 0)</f>
        <v>0</v>
      </c>
      <c r="EW10" s="50">
        <f t="shared" ref="EW10" si="137">IF(OR(AND($E10="No",CA10=1),AND($E10="Maybe", CA10=1)), 1, 0)</f>
        <v>0</v>
      </c>
      <c r="EX10" s="50">
        <f t="shared" ref="EX10" si="138">IF(OR(AND($E10="No",CB10=1),AND($E10="Maybe", CB10=1)), 1, 0)</f>
        <v>0</v>
      </c>
      <c r="EY10" s="50">
        <f t="shared" ref="EY10" si="139">IF(OR(AND($E10="No",CC10=1),AND($E10="Maybe", CC10=1)), 1, 0)</f>
        <v>0</v>
      </c>
      <c r="EZ10" s="50">
        <f t="shared" ref="EZ10" si="140">IF(OR(AND($E10="No",CD10=1),AND($E10="Maybe", CD10=1)), 1, 0)</f>
        <v>0</v>
      </c>
      <c r="FA10" s="50">
        <f t="shared" si="69"/>
        <v>0</v>
      </c>
      <c r="FB10" s="50">
        <f t="shared" si="70"/>
        <v>0</v>
      </c>
      <c r="FC10" s="50">
        <f t="shared" si="71"/>
        <v>0</v>
      </c>
    </row>
    <row r="11" spans="2:159">
      <c r="B11" s="698"/>
      <c r="C11" s="54">
        <v>5</v>
      </c>
      <c r="D11" s="29" t="s">
        <v>130</v>
      </c>
      <c r="E11" s="192"/>
      <c r="F11" s="190"/>
      <c r="G11" s="204" t="s">
        <v>383</v>
      </c>
      <c r="H11" s="205"/>
      <c r="I11" s="205"/>
      <c r="J11" s="216"/>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v>1</v>
      </c>
      <c r="BU11" s="15"/>
      <c r="BV11" s="15"/>
      <c r="BW11" s="15"/>
      <c r="BX11" s="15"/>
      <c r="BY11" s="15"/>
      <c r="BZ11" s="15"/>
      <c r="CA11" s="15"/>
      <c r="CB11" s="15"/>
      <c r="CC11" s="15"/>
      <c r="CD11" s="15"/>
      <c r="CE11" s="173"/>
      <c r="CF11" s="177"/>
      <c r="CG11" s="177"/>
      <c r="CI11" s="50">
        <f t="shared" si="0"/>
        <v>0</v>
      </c>
      <c r="CJ11" s="50">
        <f t="shared" si="1"/>
        <v>0</v>
      </c>
      <c r="CK11" s="50">
        <f t="shared" si="2"/>
        <v>0</v>
      </c>
      <c r="CL11" s="50">
        <f t="shared" si="3"/>
        <v>0</v>
      </c>
      <c r="CM11" s="50">
        <f t="shared" si="4"/>
        <v>0</v>
      </c>
      <c r="CN11" s="50">
        <f t="shared" si="5"/>
        <v>0</v>
      </c>
      <c r="CO11" s="50">
        <f t="shared" si="6"/>
        <v>0</v>
      </c>
      <c r="CP11" s="50">
        <f t="shared" si="7"/>
        <v>0</v>
      </c>
      <c r="CQ11" s="50">
        <f t="shared" si="8"/>
        <v>0</v>
      </c>
      <c r="CR11" s="50">
        <f t="shared" si="9"/>
        <v>0</v>
      </c>
      <c r="CS11" s="50">
        <f t="shared" si="10"/>
        <v>0</v>
      </c>
      <c r="CT11" s="50">
        <f t="shared" si="11"/>
        <v>0</v>
      </c>
      <c r="CU11" s="50">
        <f t="shared" si="12"/>
        <v>0</v>
      </c>
      <c r="CV11" s="50">
        <f t="shared" si="13"/>
        <v>0</v>
      </c>
      <c r="CW11" s="50">
        <f t="shared" si="14"/>
        <v>0</v>
      </c>
      <c r="CX11" s="50">
        <f t="shared" si="15"/>
        <v>0</v>
      </c>
      <c r="CY11" s="50">
        <f t="shared" si="16"/>
        <v>0</v>
      </c>
      <c r="CZ11" s="50">
        <f t="shared" si="17"/>
        <v>0</v>
      </c>
      <c r="DA11" s="50">
        <f t="shared" si="18"/>
        <v>0</v>
      </c>
      <c r="DB11" s="50">
        <f t="shared" si="19"/>
        <v>0</v>
      </c>
      <c r="DC11" s="50">
        <f t="shared" si="20"/>
        <v>0</v>
      </c>
      <c r="DD11" s="50">
        <f t="shared" si="21"/>
        <v>0</v>
      </c>
      <c r="DE11" s="50">
        <f t="shared" si="22"/>
        <v>0</v>
      </c>
      <c r="DF11" s="50">
        <f t="shared" si="23"/>
        <v>0</v>
      </c>
      <c r="DG11" s="50">
        <f t="shared" si="24"/>
        <v>0</v>
      </c>
      <c r="DH11" s="50">
        <f t="shared" si="25"/>
        <v>0</v>
      </c>
      <c r="DI11" s="50">
        <f t="shared" si="26"/>
        <v>0</v>
      </c>
      <c r="DJ11" s="50">
        <f t="shared" si="27"/>
        <v>0</v>
      </c>
      <c r="DK11" s="50">
        <f t="shared" si="28"/>
        <v>0</v>
      </c>
      <c r="DL11" s="50">
        <f t="shared" si="29"/>
        <v>0</v>
      </c>
      <c r="DM11" s="50">
        <f t="shared" si="30"/>
        <v>0</v>
      </c>
      <c r="DN11" s="50">
        <f t="shared" si="31"/>
        <v>0</v>
      </c>
      <c r="DO11" s="50">
        <f t="shared" si="32"/>
        <v>0</v>
      </c>
      <c r="DP11" s="50">
        <f t="shared" si="33"/>
        <v>0</v>
      </c>
      <c r="DQ11" s="50">
        <f t="shared" si="34"/>
        <v>0</v>
      </c>
      <c r="DR11" s="50">
        <f t="shared" si="35"/>
        <v>0</v>
      </c>
      <c r="DS11" s="50">
        <f t="shared" si="36"/>
        <v>0</v>
      </c>
      <c r="DT11" s="50">
        <f t="shared" si="37"/>
        <v>0</v>
      </c>
      <c r="DU11" s="50">
        <f t="shared" si="38"/>
        <v>0</v>
      </c>
      <c r="DV11" s="50">
        <f t="shared" si="39"/>
        <v>0</v>
      </c>
      <c r="DW11" s="50">
        <f t="shared" si="39"/>
        <v>0</v>
      </c>
      <c r="DX11" s="50">
        <f t="shared" si="40"/>
        <v>0</v>
      </c>
      <c r="DY11" s="50">
        <f t="shared" si="41"/>
        <v>0</v>
      </c>
      <c r="DZ11" s="50">
        <f t="shared" si="42"/>
        <v>0</v>
      </c>
      <c r="EA11" s="50">
        <f t="shared" si="43"/>
        <v>0</v>
      </c>
      <c r="EB11" s="50">
        <f t="shared" si="44"/>
        <v>0</v>
      </c>
      <c r="EC11" s="50">
        <f t="shared" si="45"/>
        <v>0</v>
      </c>
      <c r="ED11" s="50">
        <f t="shared" si="46"/>
        <v>0</v>
      </c>
      <c r="EE11" s="50">
        <f t="shared" si="47"/>
        <v>0</v>
      </c>
      <c r="EF11" s="50">
        <f t="shared" si="48"/>
        <v>0</v>
      </c>
      <c r="EG11" s="50">
        <f t="shared" si="49"/>
        <v>0</v>
      </c>
      <c r="EH11" s="50">
        <f t="shared" si="50"/>
        <v>0</v>
      </c>
      <c r="EI11" s="50">
        <f t="shared" si="51"/>
        <v>0</v>
      </c>
      <c r="EJ11" s="50">
        <f t="shared" si="52"/>
        <v>0</v>
      </c>
      <c r="EK11" s="50">
        <f t="shared" si="53"/>
        <v>0</v>
      </c>
      <c r="EL11" s="50">
        <f t="shared" si="54"/>
        <v>0</v>
      </c>
      <c r="EM11" s="50">
        <f t="shared" si="55"/>
        <v>0</v>
      </c>
      <c r="EN11" s="50">
        <f t="shared" si="56"/>
        <v>0</v>
      </c>
      <c r="EO11" s="50">
        <f t="shared" si="57"/>
        <v>0</v>
      </c>
      <c r="EP11" s="50">
        <f t="shared" si="58"/>
        <v>0</v>
      </c>
      <c r="EQ11" s="50">
        <f t="shared" si="59"/>
        <v>0</v>
      </c>
      <c r="ER11" s="50">
        <f t="shared" si="60"/>
        <v>0</v>
      </c>
      <c r="ES11" s="50">
        <f t="shared" si="61"/>
        <v>0</v>
      </c>
      <c r="ET11" s="50">
        <f t="shared" si="62"/>
        <v>0</v>
      </c>
      <c r="EU11" s="50">
        <f t="shared" si="63"/>
        <v>0</v>
      </c>
      <c r="EV11" s="50">
        <f t="shared" si="64"/>
        <v>0</v>
      </c>
      <c r="EW11" s="50">
        <f t="shared" si="65"/>
        <v>0</v>
      </c>
      <c r="EX11" s="50">
        <f t="shared" si="66"/>
        <v>0</v>
      </c>
      <c r="EY11" s="50">
        <f t="shared" si="67"/>
        <v>0</v>
      </c>
      <c r="EZ11" s="50">
        <f t="shared" si="68"/>
        <v>0</v>
      </c>
      <c r="FA11" s="50">
        <f t="shared" si="69"/>
        <v>0</v>
      </c>
      <c r="FB11" s="50">
        <f t="shared" si="70"/>
        <v>0</v>
      </c>
      <c r="FC11" s="50">
        <f t="shared" si="71"/>
        <v>0</v>
      </c>
    </row>
    <row r="12" spans="2:159">
      <c r="B12" s="698"/>
      <c r="C12" s="54">
        <v>6</v>
      </c>
      <c r="D12" s="29" t="s">
        <v>131</v>
      </c>
      <c r="E12" s="192"/>
      <c r="F12" s="190"/>
      <c r="G12" s="204" t="s">
        <v>383</v>
      </c>
      <c r="H12" s="205"/>
      <c r="I12" s="205"/>
      <c r="J12" s="216"/>
      <c r="M12" s="15"/>
      <c r="N12" s="15"/>
      <c r="O12" s="15"/>
      <c r="P12" s="15"/>
      <c r="Q12" s="15">
        <v>1</v>
      </c>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v>1</v>
      </c>
      <c r="CE12" s="173"/>
      <c r="CF12" s="177"/>
      <c r="CG12" s="177"/>
      <c r="CI12" s="50">
        <f t="shared" si="0"/>
        <v>0</v>
      </c>
      <c r="CJ12" s="50">
        <f t="shared" si="1"/>
        <v>0</v>
      </c>
      <c r="CK12" s="50">
        <f t="shared" si="2"/>
        <v>0</v>
      </c>
      <c r="CL12" s="50">
        <f t="shared" si="3"/>
        <v>0</v>
      </c>
      <c r="CM12" s="50">
        <f t="shared" si="4"/>
        <v>0</v>
      </c>
      <c r="CN12" s="50">
        <f t="shared" si="5"/>
        <v>0</v>
      </c>
      <c r="CO12" s="50">
        <f t="shared" si="6"/>
        <v>0</v>
      </c>
      <c r="CP12" s="50">
        <f t="shared" si="7"/>
        <v>0</v>
      </c>
      <c r="CQ12" s="50">
        <f t="shared" si="8"/>
        <v>0</v>
      </c>
      <c r="CR12" s="50">
        <f t="shared" si="9"/>
        <v>0</v>
      </c>
      <c r="CS12" s="50">
        <f t="shared" si="10"/>
        <v>0</v>
      </c>
      <c r="CT12" s="50">
        <f t="shared" si="11"/>
        <v>0</v>
      </c>
      <c r="CU12" s="50">
        <f t="shared" si="12"/>
        <v>0</v>
      </c>
      <c r="CV12" s="50">
        <f t="shared" si="13"/>
        <v>0</v>
      </c>
      <c r="CW12" s="50">
        <f t="shared" si="14"/>
        <v>0</v>
      </c>
      <c r="CX12" s="50">
        <f t="shared" si="15"/>
        <v>0</v>
      </c>
      <c r="CY12" s="50">
        <f t="shared" si="16"/>
        <v>0</v>
      </c>
      <c r="CZ12" s="50">
        <f t="shared" si="17"/>
        <v>0</v>
      </c>
      <c r="DA12" s="50">
        <f t="shared" si="18"/>
        <v>0</v>
      </c>
      <c r="DB12" s="50">
        <f t="shared" si="19"/>
        <v>0</v>
      </c>
      <c r="DC12" s="50">
        <f t="shared" si="20"/>
        <v>0</v>
      </c>
      <c r="DD12" s="50">
        <f t="shared" si="21"/>
        <v>0</v>
      </c>
      <c r="DE12" s="50">
        <f t="shared" si="22"/>
        <v>0</v>
      </c>
      <c r="DF12" s="50">
        <f t="shared" si="23"/>
        <v>0</v>
      </c>
      <c r="DG12" s="50">
        <f t="shared" si="24"/>
        <v>0</v>
      </c>
      <c r="DH12" s="50">
        <f t="shared" si="25"/>
        <v>0</v>
      </c>
      <c r="DI12" s="50">
        <f t="shared" si="26"/>
        <v>0</v>
      </c>
      <c r="DJ12" s="50">
        <f t="shared" si="27"/>
        <v>0</v>
      </c>
      <c r="DK12" s="50">
        <f t="shared" si="28"/>
        <v>0</v>
      </c>
      <c r="DL12" s="50">
        <f t="shared" si="29"/>
        <v>0</v>
      </c>
      <c r="DM12" s="50">
        <f t="shared" si="30"/>
        <v>0</v>
      </c>
      <c r="DN12" s="50">
        <f t="shared" si="31"/>
        <v>0</v>
      </c>
      <c r="DO12" s="50">
        <f t="shared" si="32"/>
        <v>0</v>
      </c>
      <c r="DP12" s="50">
        <f t="shared" si="33"/>
        <v>0</v>
      </c>
      <c r="DQ12" s="50">
        <f t="shared" si="34"/>
        <v>0</v>
      </c>
      <c r="DR12" s="50">
        <f t="shared" si="35"/>
        <v>0</v>
      </c>
      <c r="DS12" s="50">
        <f t="shared" si="36"/>
        <v>0</v>
      </c>
      <c r="DT12" s="50">
        <f t="shared" si="37"/>
        <v>0</v>
      </c>
      <c r="DU12" s="50">
        <f t="shared" si="38"/>
        <v>0</v>
      </c>
      <c r="DV12" s="50">
        <f t="shared" si="39"/>
        <v>0</v>
      </c>
      <c r="DW12" s="50">
        <f t="shared" si="39"/>
        <v>0</v>
      </c>
      <c r="DX12" s="50">
        <f t="shared" si="40"/>
        <v>0</v>
      </c>
      <c r="DY12" s="50">
        <f t="shared" si="41"/>
        <v>0</v>
      </c>
      <c r="DZ12" s="50">
        <f t="shared" si="42"/>
        <v>0</v>
      </c>
      <c r="EA12" s="50">
        <f t="shared" si="43"/>
        <v>0</v>
      </c>
      <c r="EB12" s="50">
        <f t="shared" si="44"/>
        <v>0</v>
      </c>
      <c r="EC12" s="50">
        <f t="shared" si="45"/>
        <v>0</v>
      </c>
      <c r="ED12" s="50">
        <f t="shared" si="46"/>
        <v>0</v>
      </c>
      <c r="EE12" s="50">
        <f t="shared" si="47"/>
        <v>0</v>
      </c>
      <c r="EF12" s="50">
        <f t="shared" si="48"/>
        <v>0</v>
      </c>
      <c r="EG12" s="50">
        <f t="shared" si="49"/>
        <v>0</v>
      </c>
      <c r="EH12" s="50">
        <f t="shared" si="50"/>
        <v>0</v>
      </c>
      <c r="EI12" s="50">
        <f t="shared" si="51"/>
        <v>0</v>
      </c>
      <c r="EJ12" s="50">
        <f t="shared" si="52"/>
        <v>0</v>
      </c>
      <c r="EK12" s="50">
        <f t="shared" si="53"/>
        <v>0</v>
      </c>
      <c r="EL12" s="50">
        <f t="shared" si="54"/>
        <v>0</v>
      </c>
      <c r="EM12" s="50">
        <f t="shared" si="55"/>
        <v>0</v>
      </c>
      <c r="EN12" s="50">
        <f t="shared" si="56"/>
        <v>0</v>
      </c>
      <c r="EO12" s="50">
        <f t="shared" si="57"/>
        <v>0</v>
      </c>
      <c r="EP12" s="50">
        <f t="shared" si="58"/>
        <v>0</v>
      </c>
      <c r="EQ12" s="50">
        <f t="shared" si="59"/>
        <v>0</v>
      </c>
      <c r="ER12" s="50">
        <f t="shared" si="60"/>
        <v>0</v>
      </c>
      <c r="ES12" s="50">
        <f t="shared" si="61"/>
        <v>0</v>
      </c>
      <c r="ET12" s="50">
        <f t="shared" si="62"/>
        <v>0</v>
      </c>
      <c r="EU12" s="50">
        <f t="shared" si="63"/>
        <v>0</v>
      </c>
      <c r="EV12" s="50">
        <f t="shared" si="64"/>
        <v>0</v>
      </c>
      <c r="EW12" s="50">
        <f t="shared" si="65"/>
        <v>0</v>
      </c>
      <c r="EX12" s="50">
        <f t="shared" si="66"/>
        <v>0</v>
      </c>
      <c r="EY12" s="50">
        <f t="shared" si="67"/>
        <v>0</v>
      </c>
      <c r="EZ12" s="50">
        <f t="shared" si="68"/>
        <v>0</v>
      </c>
      <c r="FA12" s="50">
        <f t="shared" si="69"/>
        <v>0</v>
      </c>
      <c r="FB12" s="50">
        <f t="shared" si="70"/>
        <v>0</v>
      </c>
      <c r="FC12" s="50">
        <f t="shared" si="71"/>
        <v>0</v>
      </c>
    </row>
    <row r="13" spans="2:159">
      <c r="B13" s="698"/>
      <c r="C13" s="54">
        <v>7</v>
      </c>
      <c r="D13" s="29" t="s">
        <v>50</v>
      </c>
      <c r="E13" s="192"/>
      <c r="F13" s="190"/>
      <c r="G13" s="204" t="s">
        <v>383</v>
      </c>
      <c r="H13" s="205"/>
      <c r="I13" s="205"/>
      <c r="J13" s="216"/>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v>1</v>
      </c>
      <c r="BV13" s="15"/>
      <c r="BW13" s="15"/>
      <c r="BX13" s="15"/>
      <c r="BY13" s="15"/>
      <c r="BZ13" s="15"/>
      <c r="CA13" s="15"/>
      <c r="CB13" s="15"/>
      <c r="CC13" s="15"/>
      <c r="CD13" s="15"/>
      <c r="CE13" s="173"/>
      <c r="CF13" s="177"/>
      <c r="CG13" s="177"/>
      <c r="CI13" s="50">
        <f>IF(OR(AND($E13="No",M13=1),AND($E13="Maybe", M13=1)), 1, 0)</f>
        <v>0</v>
      </c>
      <c r="CJ13" s="50">
        <f t="shared" si="1"/>
        <v>0</v>
      </c>
      <c r="CK13" s="50">
        <f t="shared" si="2"/>
        <v>0</v>
      </c>
      <c r="CL13" s="50">
        <f t="shared" si="3"/>
        <v>0</v>
      </c>
      <c r="CM13" s="50">
        <f t="shared" si="4"/>
        <v>0</v>
      </c>
      <c r="CN13" s="50">
        <f t="shared" si="5"/>
        <v>0</v>
      </c>
      <c r="CO13" s="50">
        <f t="shared" si="6"/>
        <v>0</v>
      </c>
      <c r="CP13" s="50">
        <f t="shared" si="7"/>
        <v>0</v>
      </c>
      <c r="CQ13" s="50">
        <f t="shared" si="8"/>
        <v>0</v>
      </c>
      <c r="CR13" s="50">
        <f t="shared" si="9"/>
        <v>0</v>
      </c>
      <c r="CS13" s="50">
        <f t="shared" si="10"/>
        <v>0</v>
      </c>
      <c r="CT13" s="50">
        <f t="shared" si="11"/>
        <v>0</v>
      </c>
      <c r="CU13" s="50">
        <f t="shared" si="12"/>
        <v>0</v>
      </c>
      <c r="CV13" s="50">
        <f t="shared" si="13"/>
        <v>0</v>
      </c>
      <c r="CW13" s="50">
        <f t="shared" si="14"/>
        <v>0</v>
      </c>
      <c r="CX13" s="50">
        <f t="shared" si="15"/>
        <v>0</v>
      </c>
      <c r="CY13" s="50">
        <f t="shared" si="16"/>
        <v>0</v>
      </c>
      <c r="CZ13" s="50">
        <f t="shared" si="17"/>
        <v>0</v>
      </c>
      <c r="DA13" s="50">
        <f t="shared" si="18"/>
        <v>0</v>
      </c>
      <c r="DB13" s="50">
        <f t="shared" si="19"/>
        <v>0</v>
      </c>
      <c r="DC13" s="50">
        <f t="shared" si="20"/>
        <v>0</v>
      </c>
      <c r="DD13" s="50">
        <f t="shared" si="21"/>
        <v>0</v>
      </c>
      <c r="DE13" s="50">
        <f t="shared" si="22"/>
        <v>0</v>
      </c>
      <c r="DF13" s="50">
        <f t="shared" si="23"/>
        <v>0</v>
      </c>
      <c r="DG13" s="50">
        <f t="shared" si="24"/>
        <v>0</v>
      </c>
      <c r="DH13" s="50">
        <f t="shared" si="25"/>
        <v>0</v>
      </c>
      <c r="DI13" s="50">
        <f t="shared" si="26"/>
        <v>0</v>
      </c>
      <c r="DJ13" s="50">
        <f t="shared" si="27"/>
        <v>0</v>
      </c>
      <c r="DK13" s="50">
        <f t="shared" si="28"/>
        <v>0</v>
      </c>
      <c r="DL13" s="50">
        <f t="shared" si="29"/>
        <v>0</v>
      </c>
      <c r="DM13" s="50">
        <f t="shared" si="30"/>
        <v>0</v>
      </c>
      <c r="DN13" s="50">
        <f t="shared" si="31"/>
        <v>0</v>
      </c>
      <c r="DO13" s="50">
        <f t="shared" si="32"/>
        <v>0</v>
      </c>
      <c r="DP13" s="50">
        <f t="shared" si="33"/>
        <v>0</v>
      </c>
      <c r="DQ13" s="50">
        <f t="shared" si="34"/>
        <v>0</v>
      </c>
      <c r="DR13" s="50">
        <f t="shared" si="35"/>
        <v>0</v>
      </c>
      <c r="DS13" s="50">
        <f t="shared" si="36"/>
        <v>0</v>
      </c>
      <c r="DT13" s="50">
        <f t="shared" si="37"/>
        <v>0</v>
      </c>
      <c r="DU13" s="50">
        <f t="shared" si="38"/>
        <v>0</v>
      </c>
      <c r="DV13" s="50">
        <f t="shared" si="39"/>
        <v>0</v>
      </c>
      <c r="DW13" s="50">
        <f t="shared" si="39"/>
        <v>0</v>
      </c>
      <c r="DX13" s="50">
        <f t="shared" si="40"/>
        <v>0</v>
      </c>
      <c r="DY13" s="50">
        <f t="shared" si="41"/>
        <v>0</v>
      </c>
      <c r="DZ13" s="50">
        <f t="shared" si="42"/>
        <v>0</v>
      </c>
      <c r="EA13" s="50">
        <f t="shared" si="43"/>
        <v>0</v>
      </c>
      <c r="EB13" s="50">
        <f t="shared" si="44"/>
        <v>0</v>
      </c>
      <c r="EC13" s="50">
        <f t="shared" si="45"/>
        <v>0</v>
      </c>
      <c r="ED13" s="50">
        <f t="shared" si="46"/>
        <v>0</v>
      </c>
      <c r="EE13" s="50">
        <f t="shared" si="47"/>
        <v>0</v>
      </c>
      <c r="EF13" s="50">
        <f t="shared" si="48"/>
        <v>0</v>
      </c>
      <c r="EG13" s="50">
        <f t="shared" si="49"/>
        <v>0</v>
      </c>
      <c r="EH13" s="50">
        <f t="shared" si="50"/>
        <v>0</v>
      </c>
      <c r="EI13" s="50">
        <f t="shared" si="51"/>
        <v>0</v>
      </c>
      <c r="EJ13" s="50">
        <f t="shared" si="52"/>
        <v>0</v>
      </c>
      <c r="EK13" s="50">
        <f t="shared" si="53"/>
        <v>0</v>
      </c>
      <c r="EL13" s="50">
        <f t="shared" si="54"/>
        <v>0</v>
      </c>
      <c r="EM13" s="50">
        <f t="shared" si="55"/>
        <v>0</v>
      </c>
      <c r="EN13" s="50">
        <f t="shared" si="56"/>
        <v>0</v>
      </c>
      <c r="EO13" s="50">
        <f t="shared" si="57"/>
        <v>0</v>
      </c>
      <c r="EP13" s="50">
        <f t="shared" si="58"/>
        <v>0</v>
      </c>
      <c r="EQ13" s="50">
        <f t="shared" si="59"/>
        <v>0</v>
      </c>
      <c r="ER13" s="50">
        <f t="shared" si="60"/>
        <v>0</v>
      </c>
      <c r="ES13" s="50">
        <f t="shared" si="61"/>
        <v>0</v>
      </c>
      <c r="ET13" s="50">
        <f t="shared" si="62"/>
        <v>0</v>
      </c>
      <c r="EU13" s="50">
        <f t="shared" si="63"/>
        <v>0</v>
      </c>
      <c r="EV13" s="50">
        <f t="shared" si="64"/>
        <v>0</v>
      </c>
      <c r="EW13" s="50">
        <f t="shared" si="65"/>
        <v>0</v>
      </c>
      <c r="EX13" s="50">
        <f t="shared" si="66"/>
        <v>0</v>
      </c>
      <c r="EY13" s="50">
        <f t="shared" si="67"/>
        <v>0</v>
      </c>
      <c r="EZ13" s="50">
        <f t="shared" si="68"/>
        <v>0</v>
      </c>
      <c r="FA13" s="50">
        <f t="shared" si="69"/>
        <v>0</v>
      </c>
      <c r="FB13" s="50">
        <f t="shared" si="70"/>
        <v>0</v>
      </c>
      <c r="FC13" s="50">
        <f t="shared" si="71"/>
        <v>0</v>
      </c>
    </row>
    <row r="14" spans="2:159">
      <c r="B14" s="698"/>
      <c r="C14" s="54">
        <v>8</v>
      </c>
      <c r="D14" s="29" t="s">
        <v>132</v>
      </c>
      <c r="E14" s="192"/>
      <c r="F14" s="190"/>
      <c r="G14" s="204" t="s">
        <v>383</v>
      </c>
      <c r="H14" s="205"/>
      <c r="I14" s="205"/>
      <c r="J14" s="216"/>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v>1</v>
      </c>
      <c r="BZ14" s="15"/>
      <c r="CA14" s="15"/>
      <c r="CB14" s="15"/>
      <c r="CC14" s="15"/>
      <c r="CD14" s="15"/>
      <c r="CE14" s="173"/>
      <c r="CF14" s="177"/>
      <c r="CG14" s="177"/>
      <c r="CI14" s="50">
        <f t="shared" ref="CI14:CI20" si="141">IF(OR(AND($E14="No",M14=1),AND($E14="Maybe", M14=1)), 1, 0)</f>
        <v>0</v>
      </c>
      <c r="CJ14" s="50">
        <f t="shared" si="1"/>
        <v>0</v>
      </c>
      <c r="CK14" s="50">
        <f t="shared" si="2"/>
        <v>0</v>
      </c>
      <c r="CL14" s="50">
        <f t="shared" si="3"/>
        <v>0</v>
      </c>
      <c r="CM14" s="50">
        <f>IF(OR(AND($E14="No",Q14=1),AND($E14="Maybe", Q14=1)), 1, 0)</f>
        <v>0</v>
      </c>
      <c r="CN14" s="50">
        <f t="shared" si="5"/>
        <v>0</v>
      </c>
      <c r="CO14" s="50">
        <f t="shared" si="6"/>
        <v>0</v>
      </c>
      <c r="CP14" s="50">
        <f t="shared" si="7"/>
        <v>0</v>
      </c>
      <c r="CQ14" s="50">
        <f t="shared" si="8"/>
        <v>0</v>
      </c>
      <c r="CR14" s="50">
        <f t="shared" si="9"/>
        <v>0</v>
      </c>
      <c r="CS14" s="50">
        <f t="shared" si="10"/>
        <v>0</v>
      </c>
      <c r="CT14" s="50">
        <f t="shared" si="11"/>
        <v>0</v>
      </c>
      <c r="CU14" s="50">
        <f t="shared" si="12"/>
        <v>0</v>
      </c>
      <c r="CV14" s="50">
        <f t="shared" si="13"/>
        <v>0</v>
      </c>
      <c r="CW14" s="50">
        <f t="shared" si="14"/>
        <v>0</v>
      </c>
      <c r="CX14" s="50">
        <f t="shared" si="15"/>
        <v>0</v>
      </c>
      <c r="CY14" s="50">
        <f t="shared" si="16"/>
        <v>0</v>
      </c>
      <c r="CZ14" s="50">
        <f t="shared" si="17"/>
        <v>0</v>
      </c>
      <c r="DA14" s="50">
        <f t="shared" si="18"/>
        <v>0</v>
      </c>
      <c r="DB14" s="50">
        <f t="shared" si="19"/>
        <v>0</v>
      </c>
      <c r="DC14" s="50">
        <f t="shared" si="20"/>
        <v>0</v>
      </c>
      <c r="DD14" s="50">
        <f t="shared" si="21"/>
        <v>0</v>
      </c>
      <c r="DE14" s="50">
        <f t="shared" si="22"/>
        <v>0</v>
      </c>
      <c r="DF14" s="50">
        <f t="shared" si="23"/>
        <v>0</v>
      </c>
      <c r="DG14" s="50">
        <f t="shared" si="24"/>
        <v>0</v>
      </c>
      <c r="DH14" s="50">
        <f t="shared" si="25"/>
        <v>0</v>
      </c>
      <c r="DI14" s="50">
        <f t="shared" si="26"/>
        <v>0</v>
      </c>
      <c r="DJ14" s="50">
        <f t="shared" si="27"/>
        <v>0</v>
      </c>
      <c r="DK14" s="50">
        <f t="shared" si="28"/>
        <v>0</v>
      </c>
      <c r="DL14" s="50">
        <f t="shared" si="29"/>
        <v>0</v>
      </c>
      <c r="DM14" s="50">
        <f t="shared" si="30"/>
        <v>0</v>
      </c>
      <c r="DN14" s="50">
        <f t="shared" si="31"/>
        <v>0</v>
      </c>
      <c r="DO14" s="50">
        <f t="shared" si="32"/>
        <v>0</v>
      </c>
      <c r="DP14" s="50">
        <f t="shared" si="33"/>
        <v>0</v>
      </c>
      <c r="DQ14" s="50">
        <f t="shared" si="34"/>
        <v>0</v>
      </c>
      <c r="DR14" s="50">
        <f t="shared" si="35"/>
        <v>0</v>
      </c>
      <c r="DS14" s="50">
        <f t="shared" si="36"/>
        <v>0</v>
      </c>
      <c r="DT14" s="50">
        <f t="shared" si="37"/>
        <v>0</v>
      </c>
      <c r="DU14" s="50">
        <f t="shared" si="38"/>
        <v>0</v>
      </c>
      <c r="DV14" s="50">
        <f t="shared" si="39"/>
        <v>0</v>
      </c>
      <c r="DW14" s="50">
        <f t="shared" si="39"/>
        <v>0</v>
      </c>
      <c r="DX14" s="50">
        <f t="shared" si="40"/>
        <v>0</v>
      </c>
      <c r="DY14" s="50">
        <f t="shared" si="41"/>
        <v>0</v>
      </c>
      <c r="DZ14" s="50">
        <f t="shared" si="42"/>
        <v>0</v>
      </c>
      <c r="EA14" s="50">
        <f t="shared" si="43"/>
        <v>0</v>
      </c>
      <c r="EB14" s="50">
        <f t="shared" si="44"/>
        <v>0</v>
      </c>
      <c r="EC14" s="50">
        <f t="shared" si="45"/>
        <v>0</v>
      </c>
      <c r="ED14" s="50">
        <f t="shared" si="46"/>
        <v>0</v>
      </c>
      <c r="EE14" s="50">
        <f t="shared" si="47"/>
        <v>0</v>
      </c>
      <c r="EF14" s="50">
        <f t="shared" si="48"/>
        <v>0</v>
      </c>
      <c r="EG14" s="50">
        <f t="shared" si="49"/>
        <v>0</v>
      </c>
      <c r="EH14" s="50">
        <f t="shared" si="50"/>
        <v>0</v>
      </c>
      <c r="EI14" s="50">
        <f t="shared" si="51"/>
        <v>0</v>
      </c>
      <c r="EJ14" s="50">
        <f t="shared" si="52"/>
        <v>0</v>
      </c>
      <c r="EK14" s="50">
        <f t="shared" si="53"/>
        <v>0</v>
      </c>
      <c r="EL14" s="50">
        <f t="shared" si="54"/>
        <v>0</v>
      </c>
      <c r="EM14" s="50">
        <f t="shared" si="55"/>
        <v>0</v>
      </c>
      <c r="EN14" s="50">
        <f t="shared" si="56"/>
        <v>0</v>
      </c>
      <c r="EO14" s="50">
        <f t="shared" si="57"/>
        <v>0</v>
      </c>
      <c r="EP14" s="50">
        <f t="shared" si="58"/>
        <v>0</v>
      </c>
      <c r="EQ14" s="50">
        <f t="shared" si="59"/>
        <v>0</v>
      </c>
      <c r="ER14" s="50">
        <f t="shared" si="60"/>
        <v>0</v>
      </c>
      <c r="ES14" s="50">
        <f t="shared" si="61"/>
        <v>0</v>
      </c>
      <c r="ET14" s="50">
        <f t="shared" si="62"/>
        <v>0</v>
      </c>
      <c r="EU14" s="50">
        <f t="shared" si="63"/>
        <v>0</v>
      </c>
      <c r="EV14" s="50">
        <f t="shared" si="64"/>
        <v>0</v>
      </c>
      <c r="EW14" s="50">
        <f t="shared" si="65"/>
        <v>0</v>
      </c>
      <c r="EX14" s="50">
        <f t="shared" si="66"/>
        <v>0</v>
      </c>
      <c r="EY14" s="50">
        <f t="shared" si="67"/>
        <v>0</v>
      </c>
      <c r="EZ14" s="50">
        <f t="shared" si="68"/>
        <v>0</v>
      </c>
      <c r="FA14" s="50">
        <f t="shared" si="69"/>
        <v>0</v>
      </c>
      <c r="FB14" s="50">
        <f t="shared" si="70"/>
        <v>0</v>
      </c>
      <c r="FC14" s="50">
        <f t="shared" si="71"/>
        <v>0</v>
      </c>
    </row>
    <row r="15" spans="2:159">
      <c r="B15" s="698"/>
      <c r="C15" s="54">
        <v>9</v>
      </c>
      <c r="D15" s="29" t="s">
        <v>123</v>
      </c>
      <c r="E15" s="192"/>
      <c r="F15" s="190"/>
      <c r="G15" s="204" t="s">
        <v>383</v>
      </c>
      <c r="H15" s="205"/>
      <c r="I15" s="205"/>
      <c r="J15" s="216"/>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v>1</v>
      </c>
      <c r="CB15" s="15"/>
      <c r="CC15" s="15"/>
      <c r="CD15" s="15"/>
      <c r="CE15" s="173"/>
      <c r="CF15" s="177"/>
      <c r="CG15" s="177"/>
      <c r="CI15" s="50">
        <f t="shared" si="141"/>
        <v>0</v>
      </c>
      <c r="CJ15" s="50">
        <f t="shared" si="1"/>
        <v>0</v>
      </c>
      <c r="CK15" s="50">
        <f t="shared" si="2"/>
        <v>0</v>
      </c>
      <c r="CL15" s="50">
        <f t="shared" si="3"/>
        <v>0</v>
      </c>
      <c r="CM15" s="50">
        <f t="shared" si="4"/>
        <v>0</v>
      </c>
      <c r="CN15" s="50">
        <f t="shared" si="5"/>
        <v>0</v>
      </c>
      <c r="CO15" s="50">
        <f t="shared" si="6"/>
        <v>0</v>
      </c>
      <c r="CP15" s="50">
        <f t="shared" si="7"/>
        <v>0</v>
      </c>
      <c r="CQ15" s="50">
        <f t="shared" si="8"/>
        <v>0</v>
      </c>
      <c r="CR15" s="50">
        <f t="shared" si="9"/>
        <v>0</v>
      </c>
      <c r="CS15" s="50">
        <f t="shared" si="10"/>
        <v>0</v>
      </c>
      <c r="CT15" s="50">
        <f t="shared" si="11"/>
        <v>0</v>
      </c>
      <c r="CU15" s="50">
        <f t="shared" si="12"/>
        <v>0</v>
      </c>
      <c r="CV15" s="50">
        <f t="shared" si="13"/>
        <v>0</v>
      </c>
      <c r="CW15" s="50">
        <f t="shared" si="14"/>
        <v>0</v>
      </c>
      <c r="CX15" s="50">
        <f t="shared" si="15"/>
        <v>0</v>
      </c>
      <c r="CY15" s="50">
        <f t="shared" si="16"/>
        <v>0</v>
      </c>
      <c r="CZ15" s="50">
        <f t="shared" si="17"/>
        <v>0</v>
      </c>
      <c r="DA15" s="50">
        <f t="shared" si="18"/>
        <v>0</v>
      </c>
      <c r="DB15" s="50">
        <f t="shared" si="19"/>
        <v>0</v>
      </c>
      <c r="DC15" s="50">
        <f t="shared" si="20"/>
        <v>0</v>
      </c>
      <c r="DD15" s="50">
        <f t="shared" si="21"/>
        <v>0</v>
      </c>
      <c r="DE15" s="50">
        <f t="shared" si="22"/>
        <v>0</v>
      </c>
      <c r="DF15" s="50">
        <f t="shared" si="23"/>
        <v>0</v>
      </c>
      <c r="DG15" s="50">
        <f t="shared" si="24"/>
        <v>0</v>
      </c>
      <c r="DH15" s="50">
        <f t="shared" si="25"/>
        <v>0</v>
      </c>
      <c r="DI15" s="50">
        <f t="shared" si="26"/>
        <v>0</v>
      </c>
      <c r="DJ15" s="50">
        <f t="shared" si="27"/>
        <v>0</v>
      </c>
      <c r="DK15" s="50">
        <f t="shared" si="28"/>
        <v>0</v>
      </c>
      <c r="DL15" s="50">
        <f t="shared" si="29"/>
        <v>0</v>
      </c>
      <c r="DM15" s="50">
        <f t="shared" si="30"/>
        <v>0</v>
      </c>
      <c r="DN15" s="50">
        <f t="shared" si="31"/>
        <v>0</v>
      </c>
      <c r="DO15" s="50">
        <f t="shared" si="32"/>
        <v>0</v>
      </c>
      <c r="DP15" s="50">
        <f t="shared" si="33"/>
        <v>0</v>
      </c>
      <c r="DQ15" s="50">
        <f t="shared" si="34"/>
        <v>0</v>
      </c>
      <c r="DR15" s="50">
        <f t="shared" si="35"/>
        <v>0</v>
      </c>
      <c r="DS15" s="50">
        <f t="shared" si="36"/>
        <v>0</v>
      </c>
      <c r="DT15" s="50">
        <f t="shared" si="37"/>
        <v>0</v>
      </c>
      <c r="DU15" s="50">
        <f t="shared" si="38"/>
        <v>0</v>
      </c>
      <c r="DV15" s="50">
        <f t="shared" si="39"/>
        <v>0</v>
      </c>
      <c r="DW15" s="50">
        <f t="shared" si="39"/>
        <v>0</v>
      </c>
      <c r="DX15" s="50">
        <f t="shared" si="40"/>
        <v>0</v>
      </c>
      <c r="DY15" s="50">
        <f t="shared" si="41"/>
        <v>0</v>
      </c>
      <c r="DZ15" s="50">
        <f t="shared" si="42"/>
        <v>0</v>
      </c>
      <c r="EA15" s="50">
        <f t="shared" si="43"/>
        <v>0</v>
      </c>
      <c r="EB15" s="50">
        <f t="shared" si="44"/>
        <v>0</v>
      </c>
      <c r="EC15" s="50">
        <f t="shared" si="45"/>
        <v>0</v>
      </c>
      <c r="ED15" s="50">
        <f t="shared" si="46"/>
        <v>0</v>
      </c>
      <c r="EE15" s="50">
        <f t="shared" si="47"/>
        <v>0</v>
      </c>
      <c r="EF15" s="50">
        <f t="shared" si="48"/>
        <v>0</v>
      </c>
      <c r="EG15" s="50">
        <f t="shared" si="49"/>
        <v>0</v>
      </c>
      <c r="EH15" s="50">
        <f t="shared" si="50"/>
        <v>0</v>
      </c>
      <c r="EI15" s="50">
        <f t="shared" si="51"/>
        <v>0</v>
      </c>
      <c r="EJ15" s="50">
        <f t="shared" si="52"/>
        <v>0</v>
      </c>
      <c r="EK15" s="50">
        <f t="shared" si="53"/>
        <v>0</v>
      </c>
      <c r="EL15" s="50">
        <f t="shared" si="54"/>
        <v>0</v>
      </c>
      <c r="EM15" s="50">
        <f t="shared" si="55"/>
        <v>0</v>
      </c>
      <c r="EN15" s="50">
        <f t="shared" si="56"/>
        <v>0</v>
      </c>
      <c r="EO15" s="50">
        <f t="shared" si="57"/>
        <v>0</v>
      </c>
      <c r="EP15" s="50">
        <f t="shared" si="58"/>
        <v>0</v>
      </c>
      <c r="EQ15" s="50">
        <f t="shared" si="59"/>
        <v>0</v>
      </c>
      <c r="ER15" s="50">
        <f t="shared" si="60"/>
        <v>0</v>
      </c>
      <c r="ES15" s="50">
        <f t="shared" si="61"/>
        <v>0</v>
      </c>
      <c r="ET15" s="50">
        <f t="shared" si="62"/>
        <v>0</v>
      </c>
      <c r="EU15" s="50">
        <f t="shared" si="63"/>
        <v>0</v>
      </c>
      <c r="EV15" s="50">
        <f t="shared" si="64"/>
        <v>0</v>
      </c>
      <c r="EW15" s="50">
        <f t="shared" si="65"/>
        <v>0</v>
      </c>
      <c r="EX15" s="50">
        <f t="shared" si="66"/>
        <v>0</v>
      </c>
      <c r="EY15" s="50">
        <f t="shared" si="67"/>
        <v>0</v>
      </c>
      <c r="EZ15" s="50">
        <f t="shared" si="68"/>
        <v>0</v>
      </c>
      <c r="FA15" s="50">
        <f t="shared" si="69"/>
        <v>0</v>
      </c>
      <c r="FB15" s="50">
        <f t="shared" si="70"/>
        <v>0</v>
      </c>
      <c r="FC15" s="50">
        <f t="shared" si="71"/>
        <v>0</v>
      </c>
    </row>
    <row r="16" spans="2:159">
      <c r="B16" s="698"/>
      <c r="C16" s="54">
        <v>10</v>
      </c>
      <c r="D16" s="29" t="s">
        <v>88</v>
      </c>
      <c r="E16" s="192"/>
      <c r="F16" s="190"/>
      <c r="G16" s="204" t="s">
        <v>383</v>
      </c>
      <c r="H16" s="205"/>
      <c r="I16" s="205"/>
      <c r="J16" s="216"/>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v>1</v>
      </c>
      <c r="BX16" s="15">
        <v>1</v>
      </c>
      <c r="BY16" s="15"/>
      <c r="BZ16" s="15"/>
      <c r="CA16" s="15"/>
      <c r="CB16" s="15"/>
      <c r="CC16" s="15"/>
      <c r="CD16" s="15"/>
      <c r="CE16" s="173"/>
      <c r="CF16" s="177"/>
      <c r="CG16" s="177"/>
      <c r="CI16" s="50">
        <f t="shared" si="141"/>
        <v>0</v>
      </c>
      <c r="CJ16" s="50">
        <f t="shared" si="1"/>
        <v>0</v>
      </c>
      <c r="CK16" s="50">
        <f t="shared" si="2"/>
        <v>0</v>
      </c>
      <c r="CL16" s="50">
        <f t="shared" si="3"/>
        <v>0</v>
      </c>
      <c r="CM16" s="50">
        <f t="shared" si="4"/>
        <v>0</v>
      </c>
      <c r="CN16" s="50">
        <f t="shared" si="5"/>
        <v>0</v>
      </c>
      <c r="CO16" s="50">
        <f t="shared" si="6"/>
        <v>0</v>
      </c>
      <c r="CP16" s="50">
        <f t="shared" si="7"/>
        <v>0</v>
      </c>
      <c r="CQ16" s="50">
        <f t="shared" si="8"/>
        <v>0</v>
      </c>
      <c r="CR16" s="50">
        <f t="shared" si="9"/>
        <v>0</v>
      </c>
      <c r="CS16" s="50">
        <f t="shared" si="10"/>
        <v>0</v>
      </c>
      <c r="CT16" s="50">
        <f t="shared" si="11"/>
        <v>0</v>
      </c>
      <c r="CU16" s="50">
        <f t="shared" si="12"/>
        <v>0</v>
      </c>
      <c r="CV16" s="50">
        <f t="shared" si="13"/>
        <v>0</v>
      </c>
      <c r="CW16" s="50">
        <f t="shared" si="14"/>
        <v>0</v>
      </c>
      <c r="CX16" s="50">
        <f t="shared" si="15"/>
        <v>0</v>
      </c>
      <c r="CY16" s="50">
        <f t="shared" si="16"/>
        <v>0</v>
      </c>
      <c r="CZ16" s="50">
        <f t="shared" si="17"/>
        <v>0</v>
      </c>
      <c r="DA16" s="50">
        <f t="shared" si="18"/>
        <v>0</v>
      </c>
      <c r="DB16" s="50">
        <f t="shared" si="19"/>
        <v>0</v>
      </c>
      <c r="DC16" s="50">
        <f t="shared" si="20"/>
        <v>0</v>
      </c>
      <c r="DD16" s="50">
        <f t="shared" si="21"/>
        <v>0</v>
      </c>
      <c r="DE16" s="50">
        <f t="shared" si="22"/>
        <v>0</v>
      </c>
      <c r="DF16" s="50">
        <f t="shared" si="23"/>
        <v>0</v>
      </c>
      <c r="DG16" s="50">
        <f t="shared" si="24"/>
        <v>0</v>
      </c>
      <c r="DH16" s="50">
        <f t="shared" si="25"/>
        <v>0</v>
      </c>
      <c r="DI16" s="50">
        <f t="shared" si="26"/>
        <v>0</v>
      </c>
      <c r="DJ16" s="50">
        <f t="shared" si="27"/>
        <v>0</v>
      </c>
      <c r="DK16" s="50">
        <f t="shared" si="28"/>
        <v>0</v>
      </c>
      <c r="DL16" s="50">
        <f t="shared" si="29"/>
        <v>0</v>
      </c>
      <c r="DM16" s="50">
        <f t="shared" si="30"/>
        <v>0</v>
      </c>
      <c r="DN16" s="50">
        <f t="shared" si="31"/>
        <v>0</v>
      </c>
      <c r="DO16" s="50">
        <f t="shared" si="32"/>
        <v>0</v>
      </c>
      <c r="DP16" s="50">
        <f t="shared" si="33"/>
        <v>0</v>
      </c>
      <c r="DQ16" s="50">
        <f t="shared" si="34"/>
        <v>0</v>
      </c>
      <c r="DR16" s="50">
        <f t="shared" si="35"/>
        <v>0</v>
      </c>
      <c r="DS16" s="50">
        <f t="shared" si="36"/>
        <v>0</v>
      </c>
      <c r="DT16" s="50">
        <f t="shared" si="37"/>
        <v>0</v>
      </c>
      <c r="DU16" s="50">
        <f t="shared" si="38"/>
        <v>0</v>
      </c>
      <c r="DV16" s="50">
        <f t="shared" si="39"/>
        <v>0</v>
      </c>
      <c r="DW16" s="50">
        <f t="shared" si="39"/>
        <v>0</v>
      </c>
      <c r="DX16" s="50">
        <f t="shared" si="40"/>
        <v>0</v>
      </c>
      <c r="DY16" s="50">
        <f t="shared" si="41"/>
        <v>0</v>
      </c>
      <c r="DZ16" s="50">
        <f t="shared" si="42"/>
        <v>0</v>
      </c>
      <c r="EA16" s="50">
        <f t="shared" si="43"/>
        <v>0</v>
      </c>
      <c r="EB16" s="50">
        <f t="shared" si="44"/>
        <v>0</v>
      </c>
      <c r="EC16" s="50">
        <f t="shared" si="45"/>
        <v>0</v>
      </c>
      <c r="ED16" s="50">
        <f t="shared" si="46"/>
        <v>0</v>
      </c>
      <c r="EE16" s="50">
        <f t="shared" si="47"/>
        <v>0</v>
      </c>
      <c r="EF16" s="50">
        <f t="shared" si="48"/>
        <v>0</v>
      </c>
      <c r="EG16" s="50">
        <f t="shared" si="49"/>
        <v>0</v>
      </c>
      <c r="EH16" s="50">
        <f t="shared" si="50"/>
        <v>0</v>
      </c>
      <c r="EI16" s="50">
        <f t="shared" si="51"/>
        <v>0</v>
      </c>
      <c r="EJ16" s="50">
        <f t="shared" si="52"/>
        <v>0</v>
      </c>
      <c r="EK16" s="50">
        <f t="shared" si="53"/>
        <v>0</v>
      </c>
      <c r="EL16" s="50">
        <f t="shared" si="54"/>
        <v>0</v>
      </c>
      <c r="EM16" s="50">
        <f t="shared" si="55"/>
        <v>0</v>
      </c>
      <c r="EN16" s="50">
        <f t="shared" si="56"/>
        <v>0</v>
      </c>
      <c r="EO16" s="50">
        <f t="shared" si="57"/>
        <v>0</v>
      </c>
      <c r="EP16" s="50">
        <f t="shared" si="58"/>
        <v>0</v>
      </c>
      <c r="EQ16" s="50">
        <f t="shared" si="59"/>
        <v>0</v>
      </c>
      <c r="ER16" s="50">
        <f t="shared" si="60"/>
        <v>0</v>
      </c>
      <c r="ES16" s="50">
        <f t="shared" si="61"/>
        <v>0</v>
      </c>
      <c r="ET16" s="50">
        <f t="shared" si="62"/>
        <v>0</v>
      </c>
      <c r="EU16" s="50">
        <f t="shared" si="63"/>
        <v>0</v>
      </c>
      <c r="EV16" s="50">
        <f t="shared" si="64"/>
        <v>0</v>
      </c>
      <c r="EW16" s="50">
        <f t="shared" si="65"/>
        <v>0</v>
      </c>
      <c r="EX16" s="50">
        <f t="shared" si="66"/>
        <v>0</v>
      </c>
      <c r="EY16" s="50">
        <f t="shared" si="67"/>
        <v>0</v>
      </c>
      <c r="EZ16" s="50">
        <f t="shared" si="68"/>
        <v>0</v>
      </c>
      <c r="FA16" s="50">
        <f t="shared" si="69"/>
        <v>0</v>
      </c>
      <c r="FB16" s="50">
        <f t="shared" si="70"/>
        <v>0</v>
      </c>
      <c r="FC16" s="50">
        <f t="shared" si="71"/>
        <v>0</v>
      </c>
    </row>
    <row r="17" spans="2:159">
      <c r="B17" s="698"/>
      <c r="C17" s="54">
        <v>11</v>
      </c>
      <c r="D17" s="29" t="s">
        <v>53</v>
      </c>
      <c r="E17" s="192"/>
      <c r="F17" s="190"/>
      <c r="G17" s="204" t="s">
        <v>383</v>
      </c>
      <c r="H17" s="205"/>
      <c r="I17" s="205"/>
      <c r="J17" s="216"/>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v>1</v>
      </c>
      <c r="CA17" s="15"/>
      <c r="CB17" s="15"/>
      <c r="CC17" s="15"/>
      <c r="CD17" s="15"/>
      <c r="CE17" s="173"/>
      <c r="CF17" s="177"/>
      <c r="CG17" s="177"/>
      <c r="CI17" s="50">
        <f t="shared" si="141"/>
        <v>0</v>
      </c>
      <c r="CJ17" s="50">
        <f t="shared" si="1"/>
        <v>0</v>
      </c>
      <c r="CK17" s="50">
        <f t="shared" si="2"/>
        <v>0</v>
      </c>
      <c r="CL17" s="50">
        <f t="shared" si="3"/>
        <v>0</v>
      </c>
      <c r="CM17" s="50">
        <f t="shared" si="4"/>
        <v>0</v>
      </c>
      <c r="CN17" s="50">
        <f t="shared" si="5"/>
        <v>0</v>
      </c>
      <c r="CO17" s="50">
        <f t="shared" si="6"/>
        <v>0</v>
      </c>
      <c r="CP17" s="50">
        <f t="shared" si="7"/>
        <v>0</v>
      </c>
      <c r="CQ17" s="50">
        <f t="shared" si="8"/>
        <v>0</v>
      </c>
      <c r="CR17" s="50">
        <f t="shared" si="9"/>
        <v>0</v>
      </c>
      <c r="CS17" s="50">
        <f t="shared" si="10"/>
        <v>0</v>
      </c>
      <c r="CT17" s="50">
        <f t="shared" si="11"/>
        <v>0</v>
      </c>
      <c r="CU17" s="50">
        <f t="shared" si="12"/>
        <v>0</v>
      </c>
      <c r="CV17" s="50">
        <f t="shared" si="13"/>
        <v>0</v>
      </c>
      <c r="CW17" s="50">
        <f t="shared" si="14"/>
        <v>0</v>
      </c>
      <c r="CX17" s="50">
        <f t="shared" si="15"/>
        <v>0</v>
      </c>
      <c r="CY17" s="50">
        <f t="shared" si="16"/>
        <v>0</v>
      </c>
      <c r="CZ17" s="50">
        <f t="shared" si="17"/>
        <v>0</v>
      </c>
      <c r="DA17" s="50">
        <f t="shared" si="18"/>
        <v>0</v>
      </c>
      <c r="DB17" s="50">
        <f t="shared" si="19"/>
        <v>0</v>
      </c>
      <c r="DC17" s="50">
        <f t="shared" si="20"/>
        <v>0</v>
      </c>
      <c r="DD17" s="50">
        <f t="shared" si="21"/>
        <v>0</v>
      </c>
      <c r="DE17" s="50">
        <f t="shared" si="22"/>
        <v>0</v>
      </c>
      <c r="DF17" s="50">
        <f t="shared" si="23"/>
        <v>0</v>
      </c>
      <c r="DG17" s="50">
        <f t="shared" si="24"/>
        <v>0</v>
      </c>
      <c r="DH17" s="50">
        <f t="shared" si="25"/>
        <v>0</v>
      </c>
      <c r="DI17" s="50">
        <f t="shared" si="26"/>
        <v>0</v>
      </c>
      <c r="DJ17" s="50">
        <f t="shared" si="27"/>
        <v>0</v>
      </c>
      <c r="DK17" s="50">
        <f t="shared" si="28"/>
        <v>0</v>
      </c>
      <c r="DL17" s="50">
        <f t="shared" si="29"/>
        <v>0</v>
      </c>
      <c r="DM17" s="50">
        <f t="shared" si="30"/>
        <v>0</v>
      </c>
      <c r="DN17" s="50">
        <f t="shared" si="31"/>
        <v>0</v>
      </c>
      <c r="DO17" s="50">
        <f t="shared" si="32"/>
        <v>0</v>
      </c>
      <c r="DP17" s="50">
        <f t="shared" si="33"/>
        <v>0</v>
      </c>
      <c r="DQ17" s="50">
        <f t="shared" si="34"/>
        <v>0</v>
      </c>
      <c r="DR17" s="50">
        <f t="shared" si="35"/>
        <v>0</v>
      </c>
      <c r="DS17" s="50">
        <f t="shared" si="36"/>
        <v>0</v>
      </c>
      <c r="DT17" s="50">
        <f t="shared" si="37"/>
        <v>0</v>
      </c>
      <c r="DU17" s="50">
        <f t="shared" si="38"/>
        <v>0</v>
      </c>
      <c r="DV17" s="50">
        <f t="shared" si="39"/>
        <v>0</v>
      </c>
      <c r="DW17" s="50">
        <f t="shared" si="39"/>
        <v>0</v>
      </c>
      <c r="DX17" s="50">
        <f t="shared" si="40"/>
        <v>0</v>
      </c>
      <c r="DY17" s="50">
        <f t="shared" si="41"/>
        <v>0</v>
      </c>
      <c r="DZ17" s="50">
        <f t="shared" si="42"/>
        <v>0</v>
      </c>
      <c r="EA17" s="50">
        <f t="shared" si="43"/>
        <v>0</v>
      </c>
      <c r="EB17" s="50">
        <f t="shared" si="44"/>
        <v>0</v>
      </c>
      <c r="EC17" s="50">
        <f t="shared" si="45"/>
        <v>0</v>
      </c>
      <c r="ED17" s="50">
        <f t="shared" si="46"/>
        <v>0</v>
      </c>
      <c r="EE17" s="50">
        <f t="shared" si="47"/>
        <v>0</v>
      </c>
      <c r="EF17" s="50">
        <f t="shared" si="48"/>
        <v>0</v>
      </c>
      <c r="EG17" s="50">
        <f t="shared" si="49"/>
        <v>0</v>
      </c>
      <c r="EH17" s="50">
        <f t="shared" si="50"/>
        <v>0</v>
      </c>
      <c r="EI17" s="50">
        <f t="shared" si="51"/>
        <v>0</v>
      </c>
      <c r="EJ17" s="50">
        <f t="shared" si="52"/>
        <v>0</v>
      </c>
      <c r="EK17" s="50">
        <f t="shared" si="53"/>
        <v>0</v>
      </c>
      <c r="EL17" s="50">
        <f t="shared" si="54"/>
        <v>0</v>
      </c>
      <c r="EM17" s="50">
        <f t="shared" si="55"/>
        <v>0</v>
      </c>
      <c r="EN17" s="50">
        <f t="shared" si="56"/>
        <v>0</v>
      </c>
      <c r="EO17" s="50">
        <f t="shared" si="57"/>
        <v>0</v>
      </c>
      <c r="EP17" s="50">
        <f t="shared" si="58"/>
        <v>0</v>
      </c>
      <c r="EQ17" s="50">
        <f t="shared" si="59"/>
        <v>0</v>
      </c>
      <c r="ER17" s="50">
        <f t="shared" si="60"/>
        <v>0</v>
      </c>
      <c r="ES17" s="50">
        <f t="shared" si="61"/>
        <v>0</v>
      </c>
      <c r="ET17" s="50">
        <f t="shared" si="62"/>
        <v>0</v>
      </c>
      <c r="EU17" s="50">
        <f t="shared" si="63"/>
        <v>0</v>
      </c>
      <c r="EV17" s="50">
        <f t="shared" si="64"/>
        <v>0</v>
      </c>
      <c r="EW17" s="50">
        <f t="shared" si="65"/>
        <v>0</v>
      </c>
      <c r="EX17" s="50">
        <f t="shared" si="66"/>
        <v>0</v>
      </c>
      <c r="EY17" s="50">
        <f t="shared" si="67"/>
        <v>0</v>
      </c>
      <c r="EZ17" s="50">
        <f t="shared" si="68"/>
        <v>0</v>
      </c>
      <c r="FA17" s="50">
        <f t="shared" si="69"/>
        <v>0</v>
      </c>
      <c r="FB17" s="50">
        <f t="shared" si="70"/>
        <v>0</v>
      </c>
      <c r="FC17" s="50">
        <f t="shared" si="71"/>
        <v>0</v>
      </c>
    </row>
    <row r="18" spans="2:159">
      <c r="B18" s="698"/>
      <c r="C18" s="54">
        <v>12</v>
      </c>
      <c r="D18" s="29" t="s">
        <v>54</v>
      </c>
      <c r="E18" s="192"/>
      <c r="F18" s="190"/>
      <c r="G18" s="204" t="s">
        <v>383</v>
      </c>
      <c r="H18" s="205"/>
      <c r="I18" s="205"/>
      <c r="J18" s="216"/>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v>1</v>
      </c>
      <c r="CD18" s="15"/>
      <c r="CE18" s="173"/>
      <c r="CF18" s="177"/>
      <c r="CG18" s="177"/>
      <c r="CI18" s="50">
        <f t="shared" si="141"/>
        <v>0</v>
      </c>
      <c r="CJ18" s="50">
        <f t="shared" si="1"/>
        <v>0</v>
      </c>
      <c r="CK18" s="50">
        <f t="shared" si="2"/>
        <v>0</v>
      </c>
      <c r="CL18" s="50">
        <f t="shared" si="3"/>
        <v>0</v>
      </c>
      <c r="CM18" s="50">
        <f t="shared" si="4"/>
        <v>0</v>
      </c>
      <c r="CN18" s="50">
        <f t="shared" si="5"/>
        <v>0</v>
      </c>
      <c r="CO18" s="50">
        <f t="shared" si="6"/>
        <v>0</v>
      </c>
      <c r="CP18" s="50">
        <f t="shared" si="7"/>
        <v>0</v>
      </c>
      <c r="CQ18" s="50">
        <f t="shared" si="8"/>
        <v>0</v>
      </c>
      <c r="CR18" s="50">
        <f t="shared" si="9"/>
        <v>0</v>
      </c>
      <c r="CS18" s="50">
        <f t="shared" si="10"/>
        <v>0</v>
      </c>
      <c r="CT18" s="50">
        <f t="shared" si="11"/>
        <v>0</v>
      </c>
      <c r="CU18" s="50">
        <f t="shared" si="12"/>
        <v>0</v>
      </c>
      <c r="CV18" s="50">
        <f t="shared" si="13"/>
        <v>0</v>
      </c>
      <c r="CW18" s="50">
        <f t="shared" si="14"/>
        <v>0</v>
      </c>
      <c r="CX18" s="50">
        <f t="shared" si="15"/>
        <v>0</v>
      </c>
      <c r="CY18" s="50">
        <f t="shared" si="16"/>
        <v>0</v>
      </c>
      <c r="CZ18" s="50">
        <f t="shared" si="17"/>
        <v>0</v>
      </c>
      <c r="DA18" s="50">
        <f t="shared" si="18"/>
        <v>0</v>
      </c>
      <c r="DB18" s="50">
        <f t="shared" si="19"/>
        <v>0</v>
      </c>
      <c r="DC18" s="50">
        <f t="shared" si="20"/>
        <v>0</v>
      </c>
      <c r="DD18" s="50">
        <f t="shared" si="21"/>
        <v>0</v>
      </c>
      <c r="DE18" s="50">
        <f t="shared" si="22"/>
        <v>0</v>
      </c>
      <c r="DF18" s="50">
        <f t="shared" si="23"/>
        <v>0</v>
      </c>
      <c r="DG18" s="50">
        <f t="shared" si="24"/>
        <v>0</v>
      </c>
      <c r="DH18" s="50">
        <f t="shared" si="25"/>
        <v>0</v>
      </c>
      <c r="DI18" s="50">
        <f t="shared" si="26"/>
        <v>0</v>
      </c>
      <c r="DJ18" s="50">
        <f t="shared" si="27"/>
        <v>0</v>
      </c>
      <c r="DK18" s="50">
        <f t="shared" si="28"/>
        <v>0</v>
      </c>
      <c r="DL18" s="50">
        <f t="shared" si="29"/>
        <v>0</v>
      </c>
      <c r="DM18" s="50">
        <f t="shared" si="30"/>
        <v>0</v>
      </c>
      <c r="DN18" s="50">
        <f t="shared" si="31"/>
        <v>0</v>
      </c>
      <c r="DO18" s="50">
        <f t="shared" si="32"/>
        <v>0</v>
      </c>
      <c r="DP18" s="50">
        <f t="shared" si="33"/>
        <v>0</v>
      </c>
      <c r="DQ18" s="50">
        <f t="shared" si="34"/>
        <v>0</v>
      </c>
      <c r="DR18" s="50">
        <f t="shared" si="35"/>
        <v>0</v>
      </c>
      <c r="DS18" s="50">
        <f t="shared" si="36"/>
        <v>0</v>
      </c>
      <c r="DT18" s="50">
        <f t="shared" si="37"/>
        <v>0</v>
      </c>
      <c r="DU18" s="50">
        <f t="shared" si="38"/>
        <v>0</v>
      </c>
      <c r="DV18" s="50">
        <f t="shared" si="39"/>
        <v>0</v>
      </c>
      <c r="DW18" s="50">
        <f t="shared" si="39"/>
        <v>0</v>
      </c>
      <c r="DX18" s="50">
        <f t="shared" si="40"/>
        <v>0</v>
      </c>
      <c r="DY18" s="50">
        <f t="shared" si="41"/>
        <v>0</v>
      </c>
      <c r="DZ18" s="50">
        <f t="shared" si="42"/>
        <v>0</v>
      </c>
      <c r="EA18" s="50">
        <f t="shared" si="43"/>
        <v>0</v>
      </c>
      <c r="EB18" s="50">
        <f t="shared" si="44"/>
        <v>0</v>
      </c>
      <c r="EC18" s="50">
        <f t="shared" si="45"/>
        <v>0</v>
      </c>
      <c r="ED18" s="50">
        <f t="shared" si="46"/>
        <v>0</v>
      </c>
      <c r="EE18" s="50">
        <f t="shared" si="47"/>
        <v>0</v>
      </c>
      <c r="EF18" s="50">
        <f t="shared" si="48"/>
        <v>0</v>
      </c>
      <c r="EG18" s="50">
        <f t="shared" si="49"/>
        <v>0</v>
      </c>
      <c r="EH18" s="50">
        <f t="shared" si="50"/>
        <v>0</v>
      </c>
      <c r="EI18" s="50">
        <f t="shared" si="51"/>
        <v>0</v>
      </c>
      <c r="EJ18" s="50">
        <f t="shared" si="52"/>
        <v>0</v>
      </c>
      <c r="EK18" s="50">
        <f t="shared" si="53"/>
        <v>0</v>
      </c>
      <c r="EL18" s="50">
        <f t="shared" si="54"/>
        <v>0</v>
      </c>
      <c r="EM18" s="50">
        <f t="shared" si="55"/>
        <v>0</v>
      </c>
      <c r="EN18" s="50">
        <f t="shared" si="56"/>
        <v>0</v>
      </c>
      <c r="EO18" s="50">
        <f t="shared" si="57"/>
        <v>0</v>
      </c>
      <c r="EP18" s="50">
        <f t="shared" si="58"/>
        <v>0</v>
      </c>
      <c r="EQ18" s="50">
        <f t="shared" si="59"/>
        <v>0</v>
      </c>
      <c r="ER18" s="50">
        <f t="shared" si="60"/>
        <v>0</v>
      </c>
      <c r="ES18" s="50">
        <f t="shared" si="61"/>
        <v>0</v>
      </c>
      <c r="ET18" s="50">
        <f t="shared" si="62"/>
        <v>0</v>
      </c>
      <c r="EU18" s="50">
        <f t="shared" si="63"/>
        <v>0</v>
      </c>
      <c r="EV18" s="50">
        <f t="shared" si="64"/>
        <v>0</v>
      </c>
      <c r="EW18" s="50">
        <f t="shared" si="65"/>
        <v>0</v>
      </c>
      <c r="EX18" s="50">
        <f t="shared" si="66"/>
        <v>0</v>
      </c>
      <c r="EY18" s="50">
        <f t="shared" si="67"/>
        <v>0</v>
      </c>
      <c r="EZ18" s="50">
        <f t="shared" si="68"/>
        <v>0</v>
      </c>
      <c r="FA18" s="50">
        <f t="shared" si="69"/>
        <v>0</v>
      </c>
      <c r="FB18" s="50">
        <f t="shared" si="70"/>
        <v>0</v>
      </c>
      <c r="FC18" s="50">
        <f t="shared" si="71"/>
        <v>0</v>
      </c>
    </row>
    <row r="19" spans="2:159">
      <c r="B19" s="698"/>
      <c r="C19" s="54">
        <v>13</v>
      </c>
      <c r="D19" s="29" t="s">
        <v>52</v>
      </c>
      <c r="E19" s="192"/>
      <c r="F19" s="190"/>
      <c r="G19" s="204" t="s">
        <v>383</v>
      </c>
      <c r="H19" s="205"/>
      <c r="I19" s="205"/>
      <c r="J19" s="216"/>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v>1</v>
      </c>
      <c r="BW19" s="15"/>
      <c r="BX19" s="15"/>
      <c r="BY19" s="15"/>
      <c r="BZ19" s="15"/>
      <c r="CA19" s="15"/>
      <c r="CB19" s="15"/>
      <c r="CC19" s="15"/>
      <c r="CD19" s="15"/>
      <c r="CE19" s="173"/>
      <c r="CF19" s="177"/>
      <c r="CG19" s="177"/>
      <c r="CI19" s="50">
        <f t="shared" si="141"/>
        <v>0</v>
      </c>
      <c r="CJ19" s="50">
        <f t="shared" si="1"/>
        <v>0</v>
      </c>
      <c r="CK19" s="50">
        <f t="shared" si="2"/>
        <v>0</v>
      </c>
      <c r="CL19" s="50">
        <f t="shared" si="3"/>
        <v>0</v>
      </c>
      <c r="CM19" s="50">
        <f t="shared" si="4"/>
        <v>0</v>
      </c>
      <c r="CN19" s="50">
        <f t="shared" si="5"/>
        <v>0</v>
      </c>
      <c r="CO19" s="50">
        <f t="shared" si="6"/>
        <v>0</v>
      </c>
      <c r="CP19" s="50">
        <f t="shared" si="7"/>
        <v>0</v>
      </c>
      <c r="CQ19" s="50">
        <f t="shared" si="8"/>
        <v>0</v>
      </c>
      <c r="CR19" s="50">
        <f t="shared" si="9"/>
        <v>0</v>
      </c>
      <c r="CS19" s="50">
        <f t="shared" si="10"/>
        <v>0</v>
      </c>
      <c r="CT19" s="50">
        <f t="shared" si="11"/>
        <v>0</v>
      </c>
      <c r="CU19" s="50">
        <f t="shared" si="12"/>
        <v>0</v>
      </c>
      <c r="CV19" s="50">
        <f t="shared" si="13"/>
        <v>0</v>
      </c>
      <c r="CW19" s="50">
        <f t="shared" si="14"/>
        <v>0</v>
      </c>
      <c r="CX19" s="50">
        <f t="shared" si="15"/>
        <v>0</v>
      </c>
      <c r="CY19" s="50">
        <f t="shared" si="16"/>
        <v>0</v>
      </c>
      <c r="CZ19" s="50">
        <f t="shared" si="17"/>
        <v>0</v>
      </c>
      <c r="DA19" s="50">
        <f t="shared" si="18"/>
        <v>0</v>
      </c>
      <c r="DB19" s="50">
        <f t="shared" si="19"/>
        <v>0</v>
      </c>
      <c r="DC19" s="50">
        <f t="shared" si="20"/>
        <v>0</v>
      </c>
      <c r="DD19" s="50">
        <f t="shared" si="21"/>
        <v>0</v>
      </c>
      <c r="DE19" s="50">
        <f t="shared" si="22"/>
        <v>0</v>
      </c>
      <c r="DF19" s="50">
        <f t="shared" si="23"/>
        <v>0</v>
      </c>
      <c r="DG19" s="50">
        <f t="shared" si="24"/>
        <v>0</v>
      </c>
      <c r="DH19" s="50">
        <f t="shared" si="25"/>
        <v>0</v>
      </c>
      <c r="DI19" s="50">
        <f t="shared" si="26"/>
        <v>0</v>
      </c>
      <c r="DJ19" s="50">
        <f t="shared" si="27"/>
        <v>0</v>
      </c>
      <c r="DK19" s="50">
        <f t="shared" si="28"/>
        <v>0</v>
      </c>
      <c r="DL19" s="50">
        <f t="shared" si="29"/>
        <v>0</v>
      </c>
      <c r="DM19" s="50">
        <f t="shared" si="30"/>
        <v>0</v>
      </c>
      <c r="DN19" s="50">
        <f t="shared" si="31"/>
        <v>0</v>
      </c>
      <c r="DO19" s="50">
        <f t="shared" si="32"/>
        <v>0</v>
      </c>
      <c r="DP19" s="50">
        <f t="shared" si="33"/>
        <v>0</v>
      </c>
      <c r="DQ19" s="50">
        <f t="shared" si="34"/>
        <v>0</v>
      </c>
      <c r="DR19" s="50">
        <f t="shared" si="35"/>
        <v>0</v>
      </c>
      <c r="DS19" s="50">
        <f t="shared" si="36"/>
        <v>0</v>
      </c>
      <c r="DT19" s="50">
        <f t="shared" si="37"/>
        <v>0</v>
      </c>
      <c r="DU19" s="50">
        <f t="shared" si="38"/>
        <v>0</v>
      </c>
      <c r="DV19" s="50">
        <f t="shared" si="39"/>
        <v>0</v>
      </c>
      <c r="DW19" s="50">
        <f t="shared" si="39"/>
        <v>0</v>
      </c>
      <c r="DX19" s="50">
        <f t="shared" si="40"/>
        <v>0</v>
      </c>
      <c r="DY19" s="50">
        <f t="shared" si="41"/>
        <v>0</v>
      </c>
      <c r="DZ19" s="50">
        <f t="shared" si="42"/>
        <v>0</v>
      </c>
      <c r="EA19" s="50">
        <f t="shared" si="43"/>
        <v>0</v>
      </c>
      <c r="EB19" s="50">
        <f t="shared" si="44"/>
        <v>0</v>
      </c>
      <c r="EC19" s="50">
        <f t="shared" si="45"/>
        <v>0</v>
      </c>
      <c r="ED19" s="50">
        <f t="shared" si="46"/>
        <v>0</v>
      </c>
      <c r="EE19" s="50">
        <f t="shared" si="47"/>
        <v>0</v>
      </c>
      <c r="EF19" s="50">
        <f t="shared" si="48"/>
        <v>0</v>
      </c>
      <c r="EG19" s="50">
        <f t="shared" si="49"/>
        <v>0</v>
      </c>
      <c r="EH19" s="50">
        <f t="shared" si="50"/>
        <v>0</v>
      </c>
      <c r="EI19" s="50">
        <f t="shared" si="51"/>
        <v>0</v>
      </c>
      <c r="EJ19" s="50">
        <f t="shared" si="52"/>
        <v>0</v>
      </c>
      <c r="EK19" s="50">
        <f t="shared" si="53"/>
        <v>0</v>
      </c>
      <c r="EL19" s="50">
        <f t="shared" si="54"/>
        <v>0</v>
      </c>
      <c r="EM19" s="50">
        <f t="shared" si="55"/>
        <v>0</v>
      </c>
      <c r="EN19" s="50">
        <f t="shared" si="56"/>
        <v>0</v>
      </c>
      <c r="EO19" s="50">
        <f t="shared" si="57"/>
        <v>0</v>
      </c>
      <c r="EP19" s="50">
        <f t="shared" si="58"/>
        <v>0</v>
      </c>
      <c r="EQ19" s="50">
        <f t="shared" si="59"/>
        <v>0</v>
      </c>
      <c r="ER19" s="50">
        <f t="shared" si="60"/>
        <v>0</v>
      </c>
      <c r="ES19" s="50">
        <f t="shared" si="61"/>
        <v>0</v>
      </c>
      <c r="ET19" s="50">
        <f t="shared" si="62"/>
        <v>0</v>
      </c>
      <c r="EU19" s="50">
        <f t="shared" si="63"/>
        <v>0</v>
      </c>
      <c r="EV19" s="50">
        <f t="shared" si="64"/>
        <v>0</v>
      </c>
      <c r="EW19" s="50">
        <f t="shared" si="65"/>
        <v>0</v>
      </c>
      <c r="EX19" s="50">
        <f t="shared" si="66"/>
        <v>0</v>
      </c>
      <c r="EY19" s="50">
        <f t="shared" si="67"/>
        <v>0</v>
      </c>
      <c r="EZ19" s="50">
        <f t="shared" si="68"/>
        <v>0</v>
      </c>
      <c r="FA19" s="50">
        <f t="shared" si="69"/>
        <v>0</v>
      </c>
      <c r="FB19" s="50">
        <f t="shared" si="70"/>
        <v>0</v>
      </c>
      <c r="FC19" s="50">
        <f t="shared" si="71"/>
        <v>0</v>
      </c>
    </row>
    <row r="20" spans="2:159">
      <c r="B20" s="699"/>
      <c r="C20" s="54">
        <v>14</v>
      </c>
      <c r="D20" s="29" t="s">
        <v>136</v>
      </c>
      <c r="E20" s="192"/>
      <c r="F20" s="190"/>
      <c r="G20" s="204" t="s">
        <v>383</v>
      </c>
      <c r="H20" s="205"/>
      <c r="I20" s="205"/>
      <c r="J20" s="216"/>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v>1</v>
      </c>
      <c r="BT20" s="15"/>
      <c r="BU20" s="15"/>
      <c r="BV20" s="15"/>
      <c r="BW20" s="15"/>
      <c r="BX20" s="15"/>
      <c r="BY20" s="15"/>
      <c r="BZ20" s="15"/>
      <c r="CA20" s="15"/>
      <c r="CB20" s="15"/>
      <c r="CC20" s="15"/>
      <c r="CD20" s="15"/>
      <c r="CE20" s="173"/>
      <c r="CF20" s="177"/>
      <c r="CG20" s="177"/>
      <c r="CI20" s="50">
        <f t="shared" si="141"/>
        <v>0</v>
      </c>
      <c r="CJ20" s="50">
        <f t="shared" si="1"/>
        <v>0</v>
      </c>
      <c r="CK20" s="50">
        <f t="shared" si="2"/>
        <v>0</v>
      </c>
      <c r="CL20" s="50">
        <f t="shared" si="3"/>
        <v>0</v>
      </c>
      <c r="CM20" s="50">
        <f t="shared" si="4"/>
        <v>0</v>
      </c>
      <c r="CN20" s="50">
        <f t="shared" si="5"/>
        <v>0</v>
      </c>
      <c r="CO20" s="50">
        <f t="shared" si="6"/>
        <v>0</v>
      </c>
      <c r="CP20" s="50">
        <f t="shared" si="7"/>
        <v>0</v>
      </c>
      <c r="CQ20" s="50">
        <f t="shared" si="8"/>
        <v>0</v>
      </c>
      <c r="CR20" s="50">
        <f t="shared" si="9"/>
        <v>0</v>
      </c>
      <c r="CS20" s="50">
        <f t="shared" si="10"/>
        <v>0</v>
      </c>
      <c r="CT20" s="50">
        <f t="shared" si="11"/>
        <v>0</v>
      </c>
      <c r="CU20" s="50">
        <f t="shared" si="12"/>
        <v>0</v>
      </c>
      <c r="CV20" s="50">
        <f t="shared" si="13"/>
        <v>0</v>
      </c>
      <c r="CW20" s="50">
        <f t="shared" si="14"/>
        <v>0</v>
      </c>
      <c r="CX20" s="50">
        <f t="shared" si="15"/>
        <v>0</v>
      </c>
      <c r="CY20" s="50">
        <f t="shared" si="16"/>
        <v>0</v>
      </c>
      <c r="CZ20" s="50">
        <f t="shared" si="17"/>
        <v>0</v>
      </c>
      <c r="DA20" s="50">
        <f t="shared" si="18"/>
        <v>0</v>
      </c>
      <c r="DB20" s="50">
        <f t="shared" si="19"/>
        <v>0</v>
      </c>
      <c r="DC20" s="50">
        <f t="shared" si="20"/>
        <v>0</v>
      </c>
      <c r="DD20" s="50">
        <f t="shared" si="21"/>
        <v>0</v>
      </c>
      <c r="DE20" s="50">
        <f t="shared" si="22"/>
        <v>0</v>
      </c>
      <c r="DF20" s="50">
        <f t="shared" si="23"/>
        <v>0</v>
      </c>
      <c r="DG20" s="50">
        <f t="shared" si="24"/>
        <v>0</v>
      </c>
      <c r="DH20" s="50">
        <f t="shared" si="25"/>
        <v>0</v>
      </c>
      <c r="DI20" s="50">
        <f t="shared" si="26"/>
        <v>0</v>
      </c>
      <c r="DJ20" s="50">
        <f t="shared" si="27"/>
        <v>0</v>
      </c>
      <c r="DK20" s="50">
        <f t="shared" si="28"/>
        <v>0</v>
      </c>
      <c r="DL20" s="50">
        <f t="shared" si="29"/>
        <v>0</v>
      </c>
      <c r="DM20" s="50">
        <f t="shared" si="30"/>
        <v>0</v>
      </c>
      <c r="DN20" s="50">
        <f t="shared" si="31"/>
        <v>0</v>
      </c>
      <c r="DO20" s="50">
        <f t="shared" si="32"/>
        <v>0</v>
      </c>
      <c r="DP20" s="50">
        <f t="shared" si="33"/>
        <v>0</v>
      </c>
      <c r="DQ20" s="50">
        <f t="shared" si="34"/>
        <v>0</v>
      </c>
      <c r="DR20" s="50">
        <f t="shared" si="35"/>
        <v>0</v>
      </c>
      <c r="DS20" s="50">
        <f t="shared" si="36"/>
        <v>0</v>
      </c>
      <c r="DT20" s="50">
        <f t="shared" si="37"/>
        <v>0</v>
      </c>
      <c r="DU20" s="50">
        <f t="shared" si="38"/>
        <v>0</v>
      </c>
      <c r="DV20" s="50">
        <f t="shared" si="39"/>
        <v>0</v>
      </c>
      <c r="DW20" s="50">
        <f t="shared" si="39"/>
        <v>0</v>
      </c>
      <c r="DX20" s="50">
        <f t="shared" si="40"/>
        <v>0</v>
      </c>
      <c r="DY20" s="50">
        <f t="shared" si="41"/>
        <v>0</v>
      </c>
      <c r="DZ20" s="50">
        <f t="shared" si="42"/>
        <v>0</v>
      </c>
      <c r="EA20" s="50">
        <f t="shared" si="43"/>
        <v>0</v>
      </c>
      <c r="EB20" s="50">
        <f t="shared" si="44"/>
        <v>0</v>
      </c>
      <c r="EC20" s="50">
        <f t="shared" si="45"/>
        <v>0</v>
      </c>
      <c r="ED20" s="50">
        <f t="shared" si="46"/>
        <v>0</v>
      </c>
      <c r="EE20" s="50">
        <f t="shared" si="47"/>
        <v>0</v>
      </c>
      <c r="EF20" s="50">
        <f t="shared" si="48"/>
        <v>0</v>
      </c>
      <c r="EG20" s="50">
        <f t="shared" si="49"/>
        <v>0</v>
      </c>
      <c r="EH20" s="50">
        <f t="shared" si="50"/>
        <v>0</v>
      </c>
      <c r="EI20" s="50">
        <f t="shared" si="51"/>
        <v>0</v>
      </c>
      <c r="EJ20" s="50">
        <f t="shared" si="52"/>
        <v>0</v>
      </c>
      <c r="EK20" s="50">
        <f t="shared" si="53"/>
        <v>0</v>
      </c>
      <c r="EL20" s="50">
        <f t="shared" si="54"/>
        <v>0</v>
      </c>
      <c r="EM20" s="50">
        <f t="shared" si="55"/>
        <v>0</v>
      </c>
      <c r="EN20" s="50">
        <f t="shared" si="56"/>
        <v>0</v>
      </c>
      <c r="EO20" s="50">
        <f t="shared" si="57"/>
        <v>0</v>
      </c>
      <c r="EP20" s="50">
        <f t="shared" si="58"/>
        <v>0</v>
      </c>
      <c r="EQ20" s="50">
        <f t="shared" si="59"/>
        <v>0</v>
      </c>
      <c r="ER20" s="50">
        <f t="shared" si="60"/>
        <v>0</v>
      </c>
      <c r="ES20" s="50">
        <f t="shared" si="61"/>
        <v>0</v>
      </c>
      <c r="ET20" s="50">
        <f t="shared" si="62"/>
        <v>0</v>
      </c>
      <c r="EU20" s="50">
        <f t="shared" si="63"/>
        <v>0</v>
      </c>
      <c r="EV20" s="50">
        <f t="shared" si="64"/>
        <v>0</v>
      </c>
      <c r="EW20" s="50">
        <f t="shared" si="65"/>
        <v>0</v>
      </c>
      <c r="EX20" s="50">
        <f t="shared" si="66"/>
        <v>0</v>
      </c>
      <c r="EY20" s="50">
        <f t="shared" si="67"/>
        <v>0</v>
      </c>
      <c r="EZ20" s="50">
        <f t="shared" si="68"/>
        <v>0</v>
      </c>
      <c r="FA20" s="50">
        <f t="shared" si="69"/>
        <v>0</v>
      </c>
      <c r="FB20" s="50">
        <f t="shared" si="70"/>
        <v>0</v>
      </c>
      <c r="FC20" s="50">
        <f t="shared" si="71"/>
        <v>0</v>
      </c>
    </row>
    <row r="21" spans="2:159" ht="15" customHeight="1">
      <c r="B21" s="692" t="s">
        <v>134</v>
      </c>
      <c r="C21" s="54">
        <v>15</v>
      </c>
      <c r="D21" s="164" t="s">
        <v>361</v>
      </c>
      <c r="E21" s="192"/>
      <c r="F21" s="190"/>
      <c r="G21" s="206" t="s">
        <v>384</v>
      </c>
      <c r="H21" s="207" t="s">
        <v>386</v>
      </c>
      <c r="I21" s="207" t="s">
        <v>387</v>
      </c>
      <c r="J21" s="217" t="s">
        <v>391</v>
      </c>
      <c r="M21" s="21">
        <v>1</v>
      </c>
      <c r="N21" s="20">
        <v>1</v>
      </c>
      <c r="O21" s="20">
        <v>1</v>
      </c>
      <c r="P21" s="20">
        <v>1</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174"/>
      <c r="CF21" s="177"/>
      <c r="CG21" s="177"/>
      <c r="CI21" s="51">
        <f t="shared" ref="CI21:CI23" si="142">IF(OR(AND($E21="Yes",M21=1),AND($E21="Maybe", M21=1)), 1, 0)</f>
        <v>0</v>
      </c>
      <c r="CJ21" s="51">
        <f t="shared" ref="CJ21:CJ23" si="143">IF(OR(AND($E21="Yes",N21=1),AND($E21="Maybe", N21=1)), 1, 0)</f>
        <v>0</v>
      </c>
      <c r="CK21" s="51">
        <f t="shared" ref="CK21:CK23" si="144">IF(OR(AND($E21="Yes",O21=1),AND($E21="Maybe", O21=1)), 1, 0)</f>
        <v>0</v>
      </c>
      <c r="CL21" s="51">
        <f t="shared" ref="CL21:CL23" si="145">IF(OR(AND($E21="Yes",P21=1),AND($E21="Maybe", P21=1)), 1, 0)</f>
        <v>0</v>
      </c>
      <c r="CM21" s="51">
        <f t="shared" ref="CM21:CM23" si="146">IF(OR(AND($E21="Yes",Q21=1),AND($E21="Maybe", Q21=1)), 1, 0)</f>
        <v>0</v>
      </c>
      <c r="CN21" s="51">
        <f t="shared" ref="CN21:CN23" si="147">IF(OR(AND($E21="Yes",R21=1),AND($E21="Maybe", R21=1)), 1, 0)</f>
        <v>0</v>
      </c>
      <c r="CO21" s="51">
        <f t="shared" ref="CO21:CO23" si="148">IF(OR(AND($E21="Yes",S21=1),AND($E21="Maybe", S21=1)), 1, 0)</f>
        <v>0</v>
      </c>
      <c r="CP21" s="51">
        <f t="shared" ref="CP21:CP23" si="149">IF(OR(AND($E21="Yes",T21=1),AND($E21="Maybe", T21=1)), 1, 0)</f>
        <v>0</v>
      </c>
      <c r="CQ21" s="51">
        <f t="shared" ref="CQ21:CQ23" si="150">IF(OR(AND($E21="Yes",U21=1),AND($E21="Maybe", U21=1)), 1, 0)</f>
        <v>0</v>
      </c>
      <c r="CR21" s="51">
        <f t="shared" ref="CR21:CR23" si="151">IF(OR(AND($E21="Yes",V21=1),AND($E21="Maybe", V21=1)), 1, 0)</f>
        <v>0</v>
      </c>
      <c r="CS21" s="51">
        <f t="shared" ref="CS21:CS23" si="152">IF(OR(AND($E21="Yes",W21=1),AND($E21="Maybe", W21=1)), 1, 0)</f>
        <v>0</v>
      </c>
      <c r="CT21" s="51">
        <f t="shared" ref="CT21:CT23" si="153">IF(OR(AND($E21="Yes",X21=1),AND($E21="Maybe", X21=1)), 1, 0)</f>
        <v>0</v>
      </c>
      <c r="CU21" s="51">
        <f t="shared" ref="CU21:CU23" si="154">IF(OR(AND($E21="Yes",Y21=1),AND($E21="Maybe", Y21=1)), 1, 0)</f>
        <v>0</v>
      </c>
      <c r="CV21" s="51">
        <f t="shared" ref="CV21:CV23" si="155">IF(OR(AND($E21="Yes",Z21=1),AND($E21="Maybe", Z21=1)), 1, 0)</f>
        <v>0</v>
      </c>
      <c r="CW21" s="51">
        <f t="shared" ref="CW21:CW23" si="156">IF(OR(AND($E21="Yes",AA21=1),AND($E21="Maybe", AA21=1)), 1, 0)</f>
        <v>0</v>
      </c>
      <c r="CX21" s="51">
        <f t="shared" ref="CX21:CX23" si="157">IF(OR(AND($E21="Yes",AB21=1),AND($E21="Maybe", AB21=1)), 1, 0)</f>
        <v>0</v>
      </c>
      <c r="CY21" s="51">
        <f t="shared" ref="CY21:CY23" si="158">IF(OR(AND($E21="Yes",AC21=1),AND($E21="Maybe", AC21=1)), 1, 0)</f>
        <v>0</v>
      </c>
      <c r="CZ21" s="51">
        <f t="shared" ref="CZ21:CZ23" si="159">IF(OR(AND($E21="Yes",AD21=1),AND($E21="Maybe", AD21=1)), 1, 0)</f>
        <v>0</v>
      </c>
      <c r="DA21" s="51">
        <f t="shared" ref="DA21:DA23" si="160">IF(OR(AND($E21="Yes",AE21=1),AND($E21="Maybe", AE21=1)), 1, 0)</f>
        <v>0</v>
      </c>
      <c r="DB21" s="51">
        <f t="shared" ref="DB21:DB23" si="161">IF(OR(AND($E21="Yes",AF21=1),AND($E21="Maybe", AF21=1)), 1, 0)</f>
        <v>0</v>
      </c>
      <c r="DC21" s="51">
        <f t="shared" ref="DC21:DC23" si="162">IF(OR(AND($E21="Yes",AG21=1),AND($E21="Maybe", AG21=1)), 1, 0)</f>
        <v>0</v>
      </c>
      <c r="DD21" s="51">
        <f t="shared" ref="DD21:DD23" si="163">IF(OR(AND($E21="Yes",AH21=1),AND($E21="Maybe", AH21=1)), 1, 0)</f>
        <v>0</v>
      </c>
      <c r="DE21" s="51">
        <f t="shared" ref="DE21:DE23" si="164">IF(OR(AND($E21="Yes",AI21=1),AND($E21="Maybe", AI21=1)), 1, 0)</f>
        <v>0</v>
      </c>
      <c r="DF21" s="51">
        <f t="shared" ref="DF21:DF23" si="165">IF(OR(AND($E21="Yes",AJ21=1),AND($E21="Maybe", AJ21=1)), 1, 0)</f>
        <v>0</v>
      </c>
      <c r="DG21" s="51">
        <f t="shared" ref="DG21:DG23" si="166">IF(OR(AND($E21="Yes",AK21=1),AND($E21="Maybe", AK21=1)), 1, 0)</f>
        <v>0</v>
      </c>
      <c r="DH21" s="51">
        <f t="shared" ref="DH21:DH23" si="167">IF(OR(AND($E21="Yes",AL21=1),AND($E21="Maybe", AL21=1)), 1, 0)</f>
        <v>0</v>
      </c>
      <c r="DI21" s="51">
        <f t="shared" ref="DI21:DI23" si="168">IF(OR(AND($E21="Yes",AM21=1),AND($E21="Maybe", AM21=1)), 1, 0)</f>
        <v>0</v>
      </c>
      <c r="DJ21" s="51">
        <f t="shared" ref="DJ21:DJ23" si="169">IF(OR(AND($E21="Yes",AN21=1),AND($E21="Maybe", AN21=1)), 1, 0)</f>
        <v>0</v>
      </c>
      <c r="DK21" s="51">
        <f t="shared" ref="DK21:DK23" si="170">IF(OR(AND($E21="Yes",AO21=1),AND($E21="Maybe", AO21=1)), 1, 0)</f>
        <v>0</v>
      </c>
      <c r="DL21" s="51">
        <f t="shared" ref="DL21:DL23" si="171">IF(OR(AND($E21="Yes",AP21=1),AND($E21="Maybe", AP21=1)), 1, 0)</f>
        <v>0</v>
      </c>
      <c r="DM21" s="51">
        <f t="shared" ref="DM21:DM23" si="172">IF(OR(AND($E21="Yes",AQ21=1),AND($E21="Maybe", AQ21=1)), 1, 0)</f>
        <v>0</v>
      </c>
      <c r="DN21" s="51">
        <f t="shared" ref="DN21:DN23" si="173">IF(OR(AND($E21="Yes",AR21=1),AND($E21="Maybe", AR21=1)), 1, 0)</f>
        <v>0</v>
      </c>
      <c r="DO21" s="51">
        <f t="shared" ref="DO21:DO23" si="174">IF(OR(AND($E21="Yes",AS21=1),AND($E21="Maybe", AS21=1)), 1, 0)</f>
        <v>0</v>
      </c>
      <c r="DP21" s="51">
        <f t="shared" ref="DP21:DP23" si="175">IF(OR(AND($E21="Yes",AT21=1),AND($E21="Maybe", AT21=1)), 1, 0)</f>
        <v>0</v>
      </c>
      <c r="DQ21" s="51">
        <f t="shared" ref="DQ21:DQ23" si="176">IF(OR(AND($E21="Yes",AU21=1),AND($E21="Maybe", AU21=1)), 1, 0)</f>
        <v>0</v>
      </c>
      <c r="DR21" s="51">
        <f t="shared" ref="DR21:DR23" si="177">IF(OR(AND($E21="Yes",AV21=1),AND($E21="Maybe", AV21=1)), 1, 0)</f>
        <v>0</v>
      </c>
      <c r="DS21" s="51">
        <f t="shared" ref="DS21:DS23" si="178">IF(OR(AND($E21="Yes",AW21=1),AND($E21="Maybe", AW21=1)), 1, 0)</f>
        <v>0</v>
      </c>
      <c r="DT21" s="51">
        <f t="shared" ref="DT21:DT23" si="179">IF(OR(AND($E21="Yes",AX21=1),AND($E21="Maybe", AX21=1)), 1, 0)</f>
        <v>0</v>
      </c>
      <c r="DU21" s="51">
        <f t="shared" ref="DU21:DU23" si="180">IF(OR(AND($E21="Yes",AY21=1),AND($E21="Maybe", AY21=1)), 1, 0)</f>
        <v>0</v>
      </c>
      <c r="DV21" s="51">
        <f t="shared" ref="DV21:DW23" si="181">IF(OR(AND($E21="Yes",AZ21=1),AND($E21="Maybe", AZ21=1)), 1, 0)</f>
        <v>0</v>
      </c>
      <c r="DW21" s="51">
        <f t="shared" si="181"/>
        <v>0</v>
      </c>
      <c r="DX21" s="51">
        <f t="shared" ref="DX21:DX23" si="182">IF(OR(AND($E21="Yes",BB21=1),AND($E21="Maybe", BB21=1)), 1, 0)</f>
        <v>0</v>
      </c>
      <c r="DY21" s="51">
        <f t="shared" ref="DY21:DY23" si="183">IF(OR(AND($E21="Yes",BC21=1),AND($E21="Maybe", BC21=1)), 1, 0)</f>
        <v>0</v>
      </c>
      <c r="DZ21" s="51">
        <f t="shared" ref="DZ21:DZ23" si="184">IF(OR(AND($E21="Yes",BD21=1),AND($E21="Maybe", BD21=1)), 1, 0)</f>
        <v>0</v>
      </c>
      <c r="EA21" s="51">
        <f t="shared" ref="EA21:EA23" si="185">IF(OR(AND($E21="Yes",BE21=1),AND($E21="Maybe", BE21=1)), 1, 0)</f>
        <v>0</v>
      </c>
      <c r="EB21" s="51">
        <f t="shared" ref="EB21:EB23" si="186">IF(OR(AND($E21="Yes",BF21=1),AND($E21="Maybe", BF21=1)), 1, 0)</f>
        <v>0</v>
      </c>
      <c r="EC21" s="51">
        <f t="shared" ref="EC21:EC23" si="187">IF(OR(AND($E21="Yes",BG21=1),AND($E21="Maybe", BG21=1)), 1, 0)</f>
        <v>0</v>
      </c>
      <c r="ED21" s="51">
        <f t="shared" ref="ED21:ED23" si="188">IF(OR(AND($E21="Yes",BH21=1),AND($E21="Maybe", BH21=1)), 1, 0)</f>
        <v>0</v>
      </c>
      <c r="EE21" s="51">
        <f t="shared" ref="EE21:EE23" si="189">IF(OR(AND($E21="Yes",BI21=1),AND($E21="Maybe", BI21=1)), 1, 0)</f>
        <v>0</v>
      </c>
      <c r="EF21" s="51">
        <f t="shared" ref="EF21:EF23" si="190">IF(OR(AND($E21="Yes",BJ21=1),AND($E21="Maybe", BJ21=1)), 1, 0)</f>
        <v>0</v>
      </c>
      <c r="EG21" s="51">
        <f t="shared" ref="EG21:EG23" si="191">IF(OR(AND($E21="Yes",BK21=1),AND($E21="Maybe", BK21=1)), 1, 0)</f>
        <v>0</v>
      </c>
      <c r="EH21" s="51">
        <f t="shared" ref="EH21:EH23" si="192">IF(OR(AND($E21="Yes",BL21=1),AND($E21="Maybe", BL21=1)), 1, 0)</f>
        <v>0</v>
      </c>
      <c r="EI21" s="51">
        <f t="shared" ref="EI21:EI23" si="193">IF(OR(AND($E21="Yes",BM21=1),AND($E21="Maybe", BM21=1)), 1, 0)</f>
        <v>0</v>
      </c>
      <c r="EJ21" s="51">
        <f t="shared" ref="EJ21:EJ23" si="194">IF(OR(AND($E21="Yes",BN21=1),AND($E21="Maybe", BN21=1)), 1, 0)</f>
        <v>0</v>
      </c>
      <c r="EK21" s="51">
        <f t="shared" ref="EK21:EK23" si="195">IF(OR(AND($E21="Yes",BO21=1),AND($E21="Maybe", BO21=1)), 1, 0)</f>
        <v>0</v>
      </c>
      <c r="EL21" s="51">
        <f t="shared" ref="EL21:EL23" si="196">IF(OR(AND($E21="Yes",BP21=1),AND($E21="Maybe", BP21=1)), 1, 0)</f>
        <v>0</v>
      </c>
      <c r="EM21" s="51">
        <f t="shared" ref="EM21:EM23" si="197">IF(OR(AND($E21="Yes",BQ21=1),AND($E21="Maybe", BQ21=1)), 1, 0)</f>
        <v>0</v>
      </c>
      <c r="EN21" s="51">
        <f t="shared" ref="EN21:EN23" si="198">IF(OR(AND($E21="Yes",BR21=1),AND($E21="Maybe", BR21=1)), 1, 0)</f>
        <v>0</v>
      </c>
      <c r="EO21" s="51">
        <f t="shared" ref="EO21:EO23" si="199">IF(OR(AND($E21="Yes",BS21=1),AND($E21="Maybe", BS21=1)), 1, 0)</f>
        <v>0</v>
      </c>
      <c r="EP21" s="51">
        <f t="shared" ref="EP21:EP23" si="200">IF(OR(AND($E21="Yes",BT21=1),AND($E21="Maybe", BT21=1)), 1, 0)</f>
        <v>0</v>
      </c>
      <c r="EQ21" s="51">
        <f t="shared" ref="EQ21:EQ23" si="201">IF(OR(AND($E21="Yes",BU21=1),AND($E21="Maybe", BU21=1)), 1, 0)</f>
        <v>0</v>
      </c>
      <c r="ER21" s="51">
        <f t="shared" ref="ER21:ER23" si="202">IF(OR(AND($E21="Yes",BV21=1),AND($E21="Maybe", BV21=1)), 1, 0)</f>
        <v>0</v>
      </c>
      <c r="ES21" s="51">
        <f t="shared" ref="ES21:ES23" si="203">IF(OR(AND($E21="Yes",BW21=1),AND($E21="Maybe", BW21=1)), 1, 0)</f>
        <v>0</v>
      </c>
      <c r="ET21" s="51">
        <f t="shared" ref="ET21:ET23" si="204">IF(OR(AND($E21="Yes",BX21=1),AND($E21="Maybe", BX21=1)), 1, 0)</f>
        <v>0</v>
      </c>
      <c r="EU21" s="51">
        <f t="shared" ref="EU21:EU23" si="205">IF(OR(AND($E21="Yes",BY21=1),AND($E21="Maybe", BY21=1)), 1, 0)</f>
        <v>0</v>
      </c>
      <c r="EV21" s="51">
        <f t="shared" ref="EV21:EV23" si="206">IF(OR(AND($E21="Yes",BZ21=1),AND($E21="Maybe", BZ21=1)), 1, 0)</f>
        <v>0</v>
      </c>
      <c r="EW21" s="51">
        <f t="shared" ref="EW21:EW23" si="207">IF(OR(AND($E21="Yes",CA21=1),AND($E21="Maybe", CA21=1)), 1, 0)</f>
        <v>0</v>
      </c>
      <c r="EX21" s="51">
        <f t="shared" ref="EX21:EX23" si="208">IF(OR(AND($E21="Yes",CB21=1),AND($E21="Maybe", CB21=1)), 1, 0)</f>
        <v>0</v>
      </c>
      <c r="EY21" s="51">
        <f t="shared" ref="EY21:EY23" si="209">IF(OR(AND($E21="Yes",CC21=1),AND($E21="Maybe", CC21=1)), 1, 0)</f>
        <v>0</v>
      </c>
      <c r="EZ21" s="51">
        <f t="shared" ref="EZ21:EZ23" si="210">IF(OR(AND($E21="Yes",CD21=1),AND($E21="Maybe", CD21=1)), 1, 0)</f>
        <v>0</v>
      </c>
      <c r="FA21" s="51">
        <f t="shared" ref="FA21:FC23" si="211">IF(OR(AND($E21="Yes",CE21=1),AND($E21="Maybe", CE21=1)), 1, 0)</f>
        <v>0</v>
      </c>
      <c r="FB21" s="51">
        <f t="shared" si="211"/>
        <v>0</v>
      </c>
      <c r="FC21" s="51">
        <f t="shared" si="211"/>
        <v>0</v>
      </c>
    </row>
    <row r="22" spans="2:159" ht="31.5">
      <c r="B22" s="693"/>
      <c r="C22" s="54">
        <v>16</v>
      </c>
      <c r="D22" s="29" t="s">
        <v>368</v>
      </c>
      <c r="E22" s="192"/>
      <c r="F22" s="190"/>
      <c r="G22" s="204" t="s">
        <v>388</v>
      </c>
      <c r="H22" s="205"/>
      <c r="I22" s="205"/>
      <c r="J22" s="216"/>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73"/>
      <c r="CF22" s="177"/>
      <c r="CG22" s="177"/>
      <c r="CI22" s="51">
        <f t="shared" si="142"/>
        <v>0</v>
      </c>
      <c r="CJ22" s="51">
        <f t="shared" si="143"/>
        <v>0</v>
      </c>
      <c r="CK22" s="51">
        <f t="shared" si="144"/>
        <v>0</v>
      </c>
      <c r="CL22" s="51">
        <f t="shared" si="145"/>
        <v>0</v>
      </c>
      <c r="CM22" s="51">
        <f t="shared" si="146"/>
        <v>0</v>
      </c>
      <c r="CN22" s="51">
        <f t="shared" si="147"/>
        <v>0</v>
      </c>
      <c r="CO22" s="51">
        <f t="shared" si="148"/>
        <v>0</v>
      </c>
      <c r="CP22" s="51">
        <f t="shared" si="149"/>
        <v>0</v>
      </c>
      <c r="CQ22" s="51">
        <f t="shared" si="150"/>
        <v>0</v>
      </c>
      <c r="CR22" s="51">
        <f t="shared" si="151"/>
        <v>0</v>
      </c>
      <c r="CS22" s="51">
        <f t="shared" si="152"/>
        <v>0</v>
      </c>
      <c r="CT22" s="51">
        <f t="shared" si="153"/>
        <v>0</v>
      </c>
      <c r="CU22" s="51">
        <f t="shared" si="154"/>
        <v>0</v>
      </c>
      <c r="CV22" s="51">
        <f t="shared" si="155"/>
        <v>0</v>
      </c>
      <c r="CW22" s="51">
        <f t="shared" si="156"/>
        <v>0</v>
      </c>
      <c r="CX22" s="51">
        <f t="shared" si="157"/>
        <v>0</v>
      </c>
      <c r="CY22" s="51">
        <f t="shared" si="158"/>
        <v>0</v>
      </c>
      <c r="CZ22" s="51">
        <f t="shared" si="159"/>
        <v>0</v>
      </c>
      <c r="DA22" s="51">
        <f t="shared" si="160"/>
        <v>0</v>
      </c>
      <c r="DB22" s="51">
        <f t="shared" si="161"/>
        <v>0</v>
      </c>
      <c r="DC22" s="51">
        <f t="shared" si="162"/>
        <v>0</v>
      </c>
      <c r="DD22" s="51">
        <f t="shared" si="163"/>
        <v>0</v>
      </c>
      <c r="DE22" s="51">
        <f t="shared" si="164"/>
        <v>0</v>
      </c>
      <c r="DF22" s="51">
        <f t="shared" si="165"/>
        <v>0</v>
      </c>
      <c r="DG22" s="51">
        <f t="shared" si="166"/>
        <v>0</v>
      </c>
      <c r="DH22" s="51">
        <f t="shared" si="167"/>
        <v>0</v>
      </c>
      <c r="DI22" s="51">
        <f t="shared" si="168"/>
        <v>0</v>
      </c>
      <c r="DJ22" s="51">
        <f t="shared" si="169"/>
        <v>0</v>
      </c>
      <c r="DK22" s="51">
        <f t="shared" si="170"/>
        <v>0</v>
      </c>
      <c r="DL22" s="51">
        <f t="shared" si="171"/>
        <v>0</v>
      </c>
      <c r="DM22" s="51">
        <f t="shared" si="172"/>
        <v>0</v>
      </c>
      <c r="DN22" s="51">
        <f t="shared" si="173"/>
        <v>0</v>
      </c>
      <c r="DO22" s="51">
        <f t="shared" si="174"/>
        <v>0</v>
      </c>
      <c r="DP22" s="51">
        <f t="shared" si="175"/>
        <v>0</v>
      </c>
      <c r="DQ22" s="51">
        <f t="shared" si="176"/>
        <v>0</v>
      </c>
      <c r="DR22" s="51">
        <f t="shared" si="177"/>
        <v>0</v>
      </c>
      <c r="DS22" s="51">
        <f t="shared" si="178"/>
        <v>0</v>
      </c>
      <c r="DT22" s="51">
        <f t="shared" si="179"/>
        <v>0</v>
      </c>
      <c r="DU22" s="51">
        <f t="shared" si="180"/>
        <v>0</v>
      </c>
      <c r="DV22" s="51">
        <f t="shared" si="181"/>
        <v>0</v>
      </c>
      <c r="DW22" s="51">
        <f t="shared" si="181"/>
        <v>0</v>
      </c>
      <c r="DX22" s="51">
        <f t="shared" si="182"/>
        <v>0</v>
      </c>
      <c r="DY22" s="51">
        <f t="shared" si="183"/>
        <v>0</v>
      </c>
      <c r="DZ22" s="51">
        <f t="shared" si="184"/>
        <v>0</v>
      </c>
      <c r="EA22" s="51">
        <f t="shared" si="185"/>
        <v>0</v>
      </c>
      <c r="EB22" s="51">
        <f t="shared" si="186"/>
        <v>0</v>
      </c>
      <c r="EC22" s="51">
        <f t="shared" si="187"/>
        <v>0</v>
      </c>
      <c r="ED22" s="51">
        <f t="shared" si="188"/>
        <v>0</v>
      </c>
      <c r="EE22" s="51">
        <f t="shared" si="189"/>
        <v>0</v>
      </c>
      <c r="EF22" s="51">
        <f t="shared" si="190"/>
        <v>0</v>
      </c>
      <c r="EG22" s="51">
        <f t="shared" si="191"/>
        <v>0</v>
      </c>
      <c r="EH22" s="51">
        <f t="shared" si="192"/>
        <v>0</v>
      </c>
      <c r="EI22" s="51">
        <f t="shared" si="193"/>
        <v>0</v>
      </c>
      <c r="EJ22" s="51">
        <f t="shared" si="194"/>
        <v>0</v>
      </c>
      <c r="EK22" s="51">
        <f t="shared" si="195"/>
        <v>0</v>
      </c>
      <c r="EL22" s="51">
        <f t="shared" si="196"/>
        <v>0</v>
      </c>
      <c r="EM22" s="51">
        <f t="shared" si="197"/>
        <v>0</v>
      </c>
      <c r="EN22" s="51">
        <f t="shared" si="198"/>
        <v>0</v>
      </c>
      <c r="EO22" s="51">
        <f t="shared" si="199"/>
        <v>0</v>
      </c>
      <c r="EP22" s="51">
        <f t="shared" si="200"/>
        <v>0</v>
      </c>
      <c r="EQ22" s="51">
        <f t="shared" si="201"/>
        <v>0</v>
      </c>
      <c r="ER22" s="51">
        <f t="shared" si="202"/>
        <v>0</v>
      </c>
      <c r="ES22" s="51">
        <f t="shared" si="203"/>
        <v>0</v>
      </c>
      <c r="ET22" s="51">
        <f t="shared" si="204"/>
        <v>0</v>
      </c>
      <c r="EU22" s="51">
        <f t="shared" si="205"/>
        <v>0</v>
      </c>
      <c r="EV22" s="51">
        <f t="shared" si="206"/>
        <v>0</v>
      </c>
      <c r="EW22" s="51">
        <f t="shared" si="207"/>
        <v>0</v>
      </c>
      <c r="EX22" s="51">
        <f t="shared" si="208"/>
        <v>0</v>
      </c>
      <c r="EY22" s="51">
        <f t="shared" si="209"/>
        <v>0</v>
      </c>
      <c r="EZ22" s="51">
        <f t="shared" si="210"/>
        <v>0</v>
      </c>
      <c r="FA22" s="51">
        <f t="shared" si="211"/>
        <v>0</v>
      </c>
      <c r="FB22" s="51">
        <f t="shared" si="211"/>
        <v>0</v>
      </c>
      <c r="FC22" s="51">
        <f t="shared" si="211"/>
        <v>0</v>
      </c>
    </row>
    <row r="23" spans="2:159">
      <c r="B23" s="693"/>
      <c r="C23" s="54">
        <v>17</v>
      </c>
      <c r="D23" s="29" t="s">
        <v>125</v>
      </c>
      <c r="E23" s="192"/>
      <c r="F23" s="190"/>
      <c r="G23" s="204" t="s">
        <v>383</v>
      </c>
      <c r="H23" s="205"/>
      <c r="I23" s="205"/>
      <c r="J23" s="216"/>
      <c r="M23" s="15"/>
      <c r="N23" s="15"/>
      <c r="O23" s="15"/>
      <c r="P23" s="15"/>
      <c r="Q23" s="15"/>
      <c r="R23" s="15"/>
      <c r="S23" s="15"/>
      <c r="T23" s="15"/>
      <c r="U23" s="15"/>
      <c r="V23" s="15"/>
      <c r="W23" s="15"/>
      <c r="X23" s="15"/>
      <c r="Y23" s="15">
        <v>1</v>
      </c>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73"/>
      <c r="CF23" s="177"/>
      <c r="CG23" s="177"/>
      <c r="CI23" s="51">
        <f t="shared" si="142"/>
        <v>0</v>
      </c>
      <c r="CJ23" s="51">
        <f t="shared" si="143"/>
        <v>0</v>
      </c>
      <c r="CK23" s="51">
        <f t="shared" si="144"/>
        <v>0</v>
      </c>
      <c r="CL23" s="51">
        <f t="shared" si="145"/>
        <v>0</v>
      </c>
      <c r="CM23" s="51">
        <f t="shared" si="146"/>
        <v>0</v>
      </c>
      <c r="CN23" s="51">
        <f t="shared" si="147"/>
        <v>0</v>
      </c>
      <c r="CO23" s="51">
        <f t="shared" si="148"/>
        <v>0</v>
      </c>
      <c r="CP23" s="51">
        <f t="shared" si="149"/>
        <v>0</v>
      </c>
      <c r="CQ23" s="51">
        <f t="shared" si="150"/>
        <v>0</v>
      </c>
      <c r="CR23" s="51">
        <f t="shared" si="151"/>
        <v>0</v>
      </c>
      <c r="CS23" s="51">
        <f t="shared" si="152"/>
        <v>0</v>
      </c>
      <c r="CT23" s="51">
        <f t="shared" si="153"/>
        <v>0</v>
      </c>
      <c r="CU23" s="51">
        <f t="shared" si="154"/>
        <v>0</v>
      </c>
      <c r="CV23" s="51">
        <f t="shared" si="155"/>
        <v>0</v>
      </c>
      <c r="CW23" s="51">
        <f t="shared" si="156"/>
        <v>0</v>
      </c>
      <c r="CX23" s="51">
        <f t="shared" si="157"/>
        <v>0</v>
      </c>
      <c r="CY23" s="51">
        <f t="shared" si="158"/>
        <v>0</v>
      </c>
      <c r="CZ23" s="51">
        <f t="shared" si="159"/>
        <v>0</v>
      </c>
      <c r="DA23" s="51">
        <f t="shared" si="160"/>
        <v>0</v>
      </c>
      <c r="DB23" s="51">
        <f t="shared" si="161"/>
        <v>0</v>
      </c>
      <c r="DC23" s="51">
        <f t="shared" si="162"/>
        <v>0</v>
      </c>
      <c r="DD23" s="51">
        <f t="shared" si="163"/>
        <v>0</v>
      </c>
      <c r="DE23" s="51">
        <f t="shared" si="164"/>
        <v>0</v>
      </c>
      <c r="DF23" s="51">
        <f t="shared" si="165"/>
        <v>0</v>
      </c>
      <c r="DG23" s="51">
        <f t="shared" si="166"/>
        <v>0</v>
      </c>
      <c r="DH23" s="51">
        <f t="shared" si="167"/>
        <v>0</v>
      </c>
      <c r="DI23" s="51">
        <f t="shared" si="168"/>
        <v>0</v>
      </c>
      <c r="DJ23" s="51">
        <f t="shared" si="169"/>
        <v>0</v>
      </c>
      <c r="DK23" s="51">
        <f t="shared" si="170"/>
        <v>0</v>
      </c>
      <c r="DL23" s="51">
        <f t="shared" si="171"/>
        <v>0</v>
      </c>
      <c r="DM23" s="51">
        <f t="shared" si="172"/>
        <v>0</v>
      </c>
      <c r="DN23" s="51">
        <f t="shared" si="173"/>
        <v>0</v>
      </c>
      <c r="DO23" s="51">
        <f t="shared" si="174"/>
        <v>0</v>
      </c>
      <c r="DP23" s="51">
        <f t="shared" si="175"/>
        <v>0</v>
      </c>
      <c r="DQ23" s="51">
        <f t="shared" si="176"/>
        <v>0</v>
      </c>
      <c r="DR23" s="51">
        <f t="shared" si="177"/>
        <v>0</v>
      </c>
      <c r="DS23" s="51">
        <f t="shared" si="178"/>
        <v>0</v>
      </c>
      <c r="DT23" s="51">
        <f t="shared" si="179"/>
        <v>0</v>
      </c>
      <c r="DU23" s="51">
        <f t="shared" si="180"/>
        <v>0</v>
      </c>
      <c r="DV23" s="51">
        <f t="shared" si="181"/>
        <v>0</v>
      </c>
      <c r="DW23" s="51">
        <f t="shared" si="181"/>
        <v>0</v>
      </c>
      <c r="DX23" s="51">
        <f t="shared" si="182"/>
        <v>0</v>
      </c>
      <c r="DY23" s="51">
        <f t="shared" si="183"/>
        <v>0</v>
      </c>
      <c r="DZ23" s="51">
        <f t="shared" si="184"/>
        <v>0</v>
      </c>
      <c r="EA23" s="51">
        <f t="shared" si="185"/>
        <v>0</v>
      </c>
      <c r="EB23" s="51">
        <f t="shared" si="186"/>
        <v>0</v>
      </c>
      <c r="EC23" s="51">
        <f t="shared" si="187"/>
        <v>0</v>
      </c>
      <c r="ED23" s="51">
        <f t="shared" si="188"/>
        <v>0</v>
      </c>
      <c r="EE23" s="51">
        <f t="shared" si="189"/>
        <v>0</v>
      </c>
      <c r="EF23" s="51">
        <f t="shared" si="190"/>
        <v>0</v>
      </c>
      <c r="EG23" s="51">
        <f t="shared" si="191"/>
        <v>0</v>
      </c>
      <c r="EH23" s="51">
        <f t="shared" si="192"/>
        <v>0</v>
      </c>
      <c r="EI23" s="51">
        <f t="shared" si="193"/>
        <v>0</v>
      </c>
      <c r="EJ23" s="51">
        <f t="shared" si="194"/>
        <v>0</v>
      </c>
      <c r="EK23" s="51">
        <f t="shared" si="195"/>
        <v>0</v>
      </c>
      <c r="EL23" s="51">
        <f t="shared" si="196"/>
        <v>0</v>
      </c>
      <c r="EM23" s="51">
        <f t="shared" si="197"/>
        <v>0</v>
      </c>
      <c r="EN23" s="51">
        <f t="shared" si="198"/>
        <v>0</v>
      </c>
      <c r="EO23" s="51">
        <f t="shared" si="199"/>
        <v>0</v>
      </c>
      <c r="EP23" s="51">
        <f t="shared" si="200"/>
        <v>0</v>
      </c>
      <c r="EQ23" s="51">
        <f t="shared" si="201"/>
        <v>0</v>
      </c>
      <c r="ER23" s="51">
        <f t="shared" si="202"/>
        <v>0</v>
      </c>
      <c r="ES23" s="51">
        <f t="shared" si="203"/>
        <v>0</v>
      </c>
      <c r="ET23" s="51">
        <f t="shared" si="204"/>
        <v>0</v>
      </c>
      <c r="EU23" s="51">
        <f t="shared" si="205"/>
        <v>0</v>
      </c>
      <c r="EV23" s="51">
        <f t="shared" si="206"/>
        <v>0</v>
      </c>
      <c r="EW23" s="51">
        <f t="shared" si="207"/>
        <v>0</v>
      </c>
      <c r="EX23" s="51">
        <f t="shared" si="208"/>
        <v>0</v>
      </c>
      <c r="EY23" s="51">
        <f t="shared" si="209"/>
        <v>0</v>
      </c>
      <c r="EZ23" s="51">
        <f t="shared" si="210"/>
        <v>0</v>
      </c>
      <c r="FA23" s="51">
        <f t="shared" si="211"/>
        <v>0</v>
      </c>
      <c r="FB23" s="51">
        <f t="shared" si="211"/>
        <v>0</v>
      </c>
      <c r="FC23" s="51">
        <f t="shared" si="211"/>
        <v>0</v>
      </c>
    </row>
    <row r="24" spans="2:159">
      <c r="B24" s="693"/>
      <c r="C24" s="54">
        <v>18</v>
      </c>
      <c r="D24" s="29" t="s">
        <v>84</v>
      </c>
      <c r="E24" s="192"/>
      <c r="F24" s="190"/>
      <c r="G24" s="206" t="s">
        <v>393</v>
      </c>
      <c r="H24" s="205"/>
      <c r="I24" s="205"/>
      <c r="J24" s="216"/>
      <c r="M24" s="15"/>
      <c r="N24" s="15"/>
      <c r="O24" s="15"/>
      <c r="P24" s="15"/>
      <c r="Q24" s="15"/>
      <c r="R24" s="15">
        <v>1</v>
      </c>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73"/>
      <c r="CF24" s="177"/>
      <c r="CG24" s="177"/>
      <c r="CI24" s="50">
        <f t="shared" ref="CI24:CI25" si="212">IF(OR(AND($E24="No",M24=1),AND($E24="Maybe", M24=1)), 1, 0)</f>
        <v>0</v>
      </c>
      <c r="CJ24" s="50">
        <f t="shared" ref="CJ24:CJ25" si="213">IF(OR(AND($E24="No",N24=1),AND($E24="Maybe", N24=1)), 1, 0)</f>
        <v>0</v>
      </c>
      <c r="CK24" s="50">
        <f t="shared" ref="CK24:CK25" si="214">IF(OR(AND($E24="No",O24=1),AND($E24="Maybe", O24=1)), 1, 0)</f>
        <v>0</v>
      </c>
      <c r="CL24" s="50">
        <f t="shared" ref="CL24:CL25" si="215">IF(OR(AND($E24="No",P24=1),AND($E24="Maybe", P24=1)), 1, 0)</f>
        <v>0</v>
      </c>
      <c r="CM24" s="50">
        <f t="shared" ref="CM24:CM25" si="216">IF(OR(AND($E24="No",Q24=1),AND($E24="Maybe", Q24=1)), 1, 0)</f>
        <v>0</v>
      </c>
      <c r="CN24" s="50">
        <f t="shared" ref="CN24:CN25" si="217">IF(OR(AND($E24="No",R24=1),AND($E24="Maybe", R24=1)), 1, 0)</f>
        <v>0</v>
      </c>
      <c r="CO24" s="50">
        <f t="shared" ref="CO24:CO25" si="218">IF(OR(AND($E24="No",S24=1),AND($E24="Maybe", S24=1)), 1, 0)</f>
        <v>0</v>
      </c>
      <c r="CP24" s="50">
        <f t="shared" ref="CP24:CP25" si="219">IF(OR(AND($E24="No",T24=1),AND($E24="Maybe", T24=1)), 1, 0)</f>
        <v>0</v>
      </c>
      <c r="CQ24" s="50">
        <f t="shared" ref="CQ24:CQ25" si="220">IF(OR(AND($E24="No",U24=1),AND($E24="Maybe", U24=1)), 1, 0)</f>
        <v>0</v>
      </c>
      <c r="CR24" s="50">
        <f t="shared" ref="CR24:CR25" si="221">IF(OR(AND($E24="No",V24=1),AND($E24="Maybe", V24=1)), 1, 0)</f>
        <v>0</v>
      </c>
      <c r="CS24" s="50">
        <f t="shared" ref="CS24:CS25" si="222">IF(OR(AND($E24="No",W24=1),AND($E24="Maybe", W24=1)), 1, 0)</f>
        <v>0</v>
      </c>
      <c r="CT24" s="50">
        <f t="shared" ref="CT24:CT25" si="223">IF(OR(AND($E24="No",X24=1),AND($E24="Maybe", X24=1)), 1, 0)</f>
        <v>0</v>
      </c>
      <c r="CU24" s="50">
        <f t="shared" ref="CU24:CU25" si="224">IF(OR(AND($E24="No",Y24=1),AND($E24="Maybe", Y24=1)), 1, 0)</f>
        <v>0</v>
      </c>
      <c r="CV24" s="50">
        <f t="shared" ref="CV24:CV25" si="225">IF(OR(AND($E24="No",Z24=1),AND($E24="Maybe", Z24=1)), 1, 0)</f>
        <v>0</v>
      </c>
      <c r="CW24" s="50">
        <f t="shared" ref="CW24:CW25" si="226">IF(OR(AND($E24="No",AA24=1),AND($E24="Maybe", AA24=1)), 1, 0)</f>
        <v>0</v>
      </c>
      <c r="CX24" s="50">
        <f t="shared" ref="CX24:CX25" si="227">IF(OR(AND($E24="No",AB24=1),AND($E24="Maybe", AB24=1)), 1, 0)</f>
        <v>0</v>
      </c>
      <c r="CY24" s="50">
        <f t="shared" ref="CY24:CY25" si="228">IF(OR(AND($E24="No",AC24=1),AND($E24="Maybe", AC24=1)), 1, 0)</f>
        <v>0</v>
      </c>
      <c r="CZ24" s="50">
        <f t="shared" ref="CZ24:CZ25" si="229">IF(OR(AND($E24="No",AD24=1),AND($E24="Maybe", AD24=1)), 1, 0)</f>
        <v>0</v>
      </c>
      <c r="DA24" s="50">
        <f t="shared" ref="DA24:DA25" si="230">IF(OR(AND($E24="No",AE24=1),AND($E24="Maybe", AE24=1)), 1, 0)</f>
        <v>0</v>
      </c>
      <c r="DB24" s="50">
        <f t="shared" ref="DB24:DB25" si="231">IF(OR(AND($E24="No",AF24=1),AND($E24="Maybe", AF24=1)), 1, 0)</f>
        <v>0</v>
      </c>
      <c r="DC24" s="50">
        <f t="shared" ref="DC24:DC25" si="232">IF(OR(AND($E24="No",AG24=1),AND($E24="Maybe", AG24=1)), 1, 0)</f>
        <v>0</v>
      </c>
      <c r="DD24" s="50">
        <f t="shared" ref="DD24:DD25" si="233">IF(OR(AND($E24="No",AH24=1),AND($E24="Maybe", AH24=1)), 1, 0)</f>
        <v>0</v>
      </c>
      <c r="DE24" s="50">
        <f t="shared" ref="DE24:DE25" si="234">IF(OR(AND($E24="No",AI24=1),AND($E24="Maybe", AI24=1)), 1, 0)</f>
        <v>0</v>
      </c>
      <c r="DF24" s="50">
        <f t="shared" ref="DF24:DF25" si="235">IF(OR(AND($E24="No",AJ24=1),AND($E24="Maybe", AJ24=1)), 1, 0)</f>
        <v>0</v>
      </c>
      <c r="DG24" s="50">
        <f t="shared" ref="DG24:DG25" si="236">IF(OR(AND($E24="No",AK24=1),AND($E24="Maybe", AK24=1)), 1, 0)</f>
        <v>0</v>
      </c>
      <c r="DH24" s="50">
        <f t="shared" ref="DH24:DH25" si="237">IF(OR(AND($E24="No",AL24=1),AND($E24="Maybe", AL24=1)), 1, 0)</f>
        <v>0</v>
      </c>
      <c r="DI24" s="50">
        <f t="shared" ref="DI24:DI25" si="238">IF(OR(AND($E24="No",AM24=1),AND($E24="Maybe", AM24=1)), 1, 0)</f>
        <v>0</v>
      </c>
      <c r="DJ24" s="50">
        <f t="shared" ref="DJ24:DJ25" si="239">IF(OR(AND($E24="No",AN24=1),AND($E24="Maybe", AN24=1)), 1, 0)</f>
        <v>0</v>
      </c>
      <c r="DK24" s="50">
        <f t="shared" ref="DK24:DK25" si="240">IF(OR(AND($E24="No",AO24=1),AND($E24="Maybe", AO24=1)), 1, 0)</f>
        <v>0</v>
      </c>
      <c r="DL24" s="50">
        <f t="shared" ref="DL24:DL25" si="241">IF(OR(AND($E24="No",AP24=1),AND($E24="Maybe", AP24=1)), 1, 0)</f>
        <v>0</v>
      </c>
      <c r="DM24" s="50">
        <f t="shared" ref="DM24:DM25" si="242">IF(OR(AND($E24="No",AQ24=1),AND($E24="Maybe", AQ24=1)), 1, 0)</f>
        <v>0</v>
      </c>
      <c r="DN24" s="50">
        <f t="shared" ref="DN24:DN25" si="243">IF(OR(AND($E24="No",AR24=1),AND($E24="Maybe", AR24=1)), 1, 0)</f>
        <v>0</v>
      </c>
      <c r="DO24" s="50">
        <f t="shared" ref="DO24:DO25" si="244">IF(OR(AND($E24="No",AS24=1),AND($E24="Maybe", AS24=1)), 1, 0)</f>
        <v>0</v>
      </c>
      <c r="DP24" s="50">
        <f t="shared" ref="DP24:DP25" si="245">IF(OR(AND($E24="No",AT24=1),AND($E24="Maybe", AT24=1)), 1, 0)</f>
        <v>0</v>
      </c>
      <c r="DQ24" s="50">
        <f t="shared" ref="DQ24:DQ25" si="246">IF(OR(AND($E24="No",AU24=1),AND($E24="Maybe", AU24=1)), 1, 0)</f>
        <v>0</v>
      </c>
      <c r="DR24" s="50">
        <f t="shared" ref="DR24:DR25" si="247">IF(OR(AND($E24="No",AV24=1),AND($E24="Maybe", AV24=1)), 1, 0)</f>
        <v>0</v>
      </c>
      <c r="DS24" s="50">
        <f t="shared" ref="DS24:DS25" si="248">IF(OR(AND($E24="No",AW24=1),AND($E24="Maybe", AW24=1)), 1, 0)</f>
        <v>0</v>
      </c>
      <c r="DT24" s="50">
        <f t="shared" ref="DT24:DT25" si="249">IF(OR(AND($E24="No",AX24=1),AND($E24="Maybe", AX24=1)), 1, 0)</f>
        <v>0</v>
      </c>
      <c r="DU24" s="50">
        <f t="shared" ref="DU24:DU25" si="250">IF(OR(AND($E24="No",AY24=1),AND($E24="Maybe", AY24=1)), 1, 0)</f>
        <v>0</v>
      </c>
      <c r="DV24" s="50">
        <f t="shared" ref="DV24:DW25" si="251">IF(OR(AND($E24="No",AZ24=1),AND($E24="Maybe", AZ24=1)), 1, 0)</f>
        <v>0</v>
      </c>
      <c r="DW24" s="50">
        <f t="shared" si="251"/>
        <v>0</v>
      </c>
      <c r="DX24" s="50">
        <f t="shared" ref="DX24:DX25" si="252">IF(OR(AND($E24="No",BB24=1),AND($E24="Maybe", BB24=1)), 1, 0)</f>
        <v>0</v>
      </c>
      <c r="DY24" s="50">
        <f t="shared" ref="DY24:DY25" si="253">IF(OR(AND($E24="No",BC24=1),AND($E24="Maybe", BC24=1)), 1, 0)</f>
        <v>0</v>
      </c>
      <c r="DZ24" s="50">
        <f t="shared" ref="DZ24:DZ25" si="254">IF(OR(AND($E24="No",BD24=1),AND($E24="Maybe", BD24=1)), 1, 0)</f>
        <v>0</v>
      </c>
      <c r="EA24" s="50">
        <f t="shared" ref="EA24:EA25" si="255">IF(OR(AND($E24="No",BE24=1),AND($E24="Maybe", BE24=1)), 1, 0)</f>
        <v>0</v>
      </c>
      <c r="EB24" s="50">
        <f t="shared" ref="EB24:EB25" si="256">IF(OR(AND($E24="No",BF24=1),AND($E24="Maybe", BF24=1)), 1, 0)</f>
        <v>0</v>
      </c>
      <c r="EC24" s="50">
        <f t="shared" ref="EC24:EC25" si="257">IF(OR(AND($E24="No",BG24=1),AND($E24="Maybe", BG24=1)), 1, 0)</f>
        <v>0</v>
      </c>
      <c r="ED24" s="50">
        <f t="shared" ref="ED24:ED25" si="258">IF(OR(AND($E24="No",BH24=1),AND($E24="Maybe", BH24=1)), 1, 0)</f>
        <v>0</v>
      </c>
      <c r="EE24" s="50">
        <f t="shared" ref="EE24:EE25" si="259">IF(OR(AND($E24="No",BI24=1),AND($E24="Maybe", BI24=1)), 1, 0)</f>
        <v>0</v>
      </c>
      <c r="EF24" s="50">
        <f t="shared" ref="EF24:EF25" si="260">IF(OR(AND($E24="No",BJ24=1),AND($E24="Maybe", BJ24=1)), 1, 0)</f>
        <v>0</v>
      </c>
      <c r="EG24" s="50">
        <f t="shared" ref="EG24:EG25" si="261">IF(OR(AND($E24="No",BK24=1),AND($E24="Maybe", BK24=1)), 1, 0)</f>
        <v>0</v>
      </c>
      <c r="EH24" s="50">
        <f t="shared" ref="EH24:EH25" si="262">IF(OR(AND($E24="No",BL24=1),AND($E24="Maybe", BL24=1)), 1, 0)</f>
        <v>0</v>
      </c>
      <c r="EI24" s="50">
        <f t="shared" ref="EI24:EI25" si="263">IF(OR(AND($E24="No",BM24=1),AND($E24="Maybe", BM24=1)), 1, 0)</f>
        <v>0</v>
      </c>
      <c r="EJ24" s="50">
        <f t="shared" ref="EJ24:EJ25" si="264">IF(OR(AND($E24="No",BN24=1),AND($E24="Maybe", BN24=1)), 1, 0)</f>
        <v>0</v>
      </c>
      <c r="EK24" s="50">
        <f t="shared" ref="EK24:EK25" si="265">IF(OR(AND($E24="No",BO24=1),AND($E24="Maybe", BO24=1)), 1, 0)</f>
        <v>0</v>
      </c>
      <c r="EL24" s="50">
        <f t="shared" ref="EL24:EL25" si="266">IF(OR(AND($E24="No",BP24=1),AND($E24="Maybe", BP24=1)), 1, 0)</f>
        <v>0</v>
      </c>
      <c r="EM24" s="50">
        <f t="shared" ref="EM24:EM25" si="267">IF(OR(AND($E24="No",BQ24=1),AND($E24="Maybe", BQ24=1)), 1, 0)</f>
        <v>0</v>
      </c>
      <c r="EN24" s="50">
        <f t="shared" ref="EN24:EN25" si="268">IF(OR(AND($E24="No",BR24=1),AND($E24="Maybe", BR24=1)), 1, 0)</f>
        <v>0</v>
      </c>
      <c r="EO24" s="50">
        <f t="shared" ref="EO24:EO25" si="269">IF(OR(AND($E24="No",BS24=1),AND($E24="Maybe", BS24=1)), 1, 0)</f>
        <v>0</v>
      </c>
      <c r="EP24" s="50">
        <f t="shared" ref="EP24:EP25" si="270">IF(OR(AND($E24="No",BT24=1),AND($E24="Maybe", BT24=1)), 1, 0)</f>
        <v>0</v>
      </c>
      <c r="EQ24" s="50">
        <f t="shared" ref="EQ24:EQ25" si="271">IF(OR(AND($E24="No",BU24=1),AND($E24="Maybe", BU24=1)), 1, 0)</f>
        <v>0</v>
      </c>
      <c r="ER24" s="50">
        <f t="shared" ref="ER24:ER25" si="272">IF(OR(AND($E24="No",BV24=1),AND($E24="Maybe", BV24=1)), 1, 0)</f>
        <v>0</v>
      </c>
      <c r="ES24" s="50">
        <f t="shared" ref="ES24:ES25" si="273">IF(OR(AND($E24="No",BW24=1),AND($E24="Maybe", BW24=1)), 1, 0)</f>
        <v>0</v>
      </c>
      <c r="ET24" s="50">
        <f t="shared" ref="ET24:ET25" si="274">IF(OR(AND($E24="No",BX24=1),AND($E24="Maybe", BX24=1)), 1, 0)</f>
        <v>0</v>
      </c>
      <c r="EU24" s="50">
        <f t="shared" ref="EU24:EU25" si="275">IF(OR(AND($E24="No",BY24=1),AND($E24="Maybe", BY24=1)), 1, 0)</f>
        <v>0</v>
      </c>
      <c r="EV24" s="50">
        <f t="shared" ref="EV24:EV25" si="276">IF(OR(AND($E24="No",BZ24=1),AND($E24="Maybe", BZ24=1)), 1, 0)</f>
        <v>0</v>
      </c>
      <c r="EW24" s="50">
        <f t="shared" ref="EW24:EW25" si="277">IF(OR(AND($E24="No",CA24=1),AND($E24="Maybe", CA24=1)), 1, 0)</f>
        <v>0</v>
      </c>
      <c r="EX24" s="50">
        <f t="shared" ref="EX24:EX25" si="278">IF(OR(AND($E24="No",CB24=1),AND($E24="Maybe", CB24=1)), 1, 0)</f>
        <v>0</v>
      </c>
      <c r="EY24" s="50">
        <f t="shared" ref="EY24:EY25" si="279">IF(OR(AND($E24="No",CC24=1),AND($E24="Maybe", CC24=1)), 1, 0)</f>
        <v>0</v>
      </c>
      <c r="EZ24" s="50">
        <f t="shared" ref="EZ24:EZ25" si="280">IF(OR(AND($E24="No",CD24=1),AND($E24="Maybe", CD24=1)), 1, 0)</f>
        <v>0</v>
      </c>
      <c r="FA24" s="50">
        <f t="shared" ref="FA24:FC25" si="281">IF(OR(AND($E24="No",CE24=1),AND($E24="Maybe", CE24=1)), 1, 0)</f>
        <v>0</v>
      </c>
      <c r="FB24" s="50">
        <f t="shared" si="281"/>
        <v>0</v>
      </c>
      <c r="FC24" s="50">
        <f t="shared" si="281"/>
        <v>0</v>
      </c>
    </row>
    <row r="25" spans="2:159">
      <c r="B25" s="693"/>
      <c r="C25" s="54">
        <v>19</v>
      </c>
      <c r="D25" s="29" t="s">
        <v>230</v>
      </c>
      <c r="E25" s="192"/>
      <c r="F25" s="190"/>
      <c r="G25" s="204" t="s">
        <v>397</v>
      </c>
      <c r="H25" s="209" t="s">
        <v>392</v>
      </c>
      <c r="I25" s="205"/>
      <c r="J25" s="216"/>
      <c r="M25" s="15"/>
      <c r="N25" s="15"/>
      <c r="O25" s="15"/>
      <c r="P25" s="15"/>
      <c r="Q25" s="15"/>
      <c r="R25" s="15">
        <v>1</v>
      </c>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73"/>
      <c r="CF25" s="177"/>
      <c r="CG25" s="177"/>
      <c r="CI25" s="50">
        <f t="shared" si="212"/>
        <v>0</v>
      </c>
      <c r="CJ25" s="50">
        <f t="shared" si="213"/>
        <v>0</v>
      </c>
      <c r="CK25" s="50">
        <f t="shared" si="214"/>
        <v>0</v>
      </c>
      <c r="CL25" s="50">
        <f t="shared" si="215"/>
        <v>0</v>
      </c>
      <c r="CM25" s="50">
        <f t="shared" si="216"/>
        <v>0</v>
      </c>
      <c r="CN25" s="50">
        <f t="shared" si="217"/>
        <v>0</v>
      </c>
      <c r="CO25" s="50">
        <f t="shared" si="218"/>
        <v>0</v>
      </c>
      <c r="CP25" s="50">
        <f t="shared" si="219"/>
        <v>0</v>
      </c>
      <c r="CQ25" s="50">
        <f t="shared" si="220"/>
        <v>0</v>
      </c>
      <c r="CR25" s="50">
        <f t="shared" si="221"/>
        <v>0</v>
      </c>
      <c r="CS25" s="50">
        <f t="shared" si="222"/>
        <v>0</v>
      </c>
      <c r="CT25" s="50">
        <f t="shared" si="223"/>
        <v>0</v>
      </c>
      <c r="CU25" s="50">
        <f t="shared" si="224"/>
        <v>0</v>
      </c>
      <c r="CV25" s="50">
        <f t="shared" si="225"/>
        <v>0</v>
      </c>
      <c r="CW25" s="50">
        <f t="shared" si="226"/>
        <v>0</v>
      </c>
      <c r="CX25" s="50">
        <f t="shared" si="227"/>
        <v>0</v>
      </c>
      <c r="CY25" s="50">
        <f t="shared" si="228"/>
        <v>0</v>
      </c>
      <c r="CZ25" s="50">
        <f t="shared" si="229"/>
        <v>0</v>
      </c>
      <c r="DA25" s="50">
        <f t="shared" si="230"/>
        <v>0</v>
      </c>
      <c r="DB25" s="50">
        <f t="shared" si="231"/>
        <v>0</v>
      </c>
      <c r="DC25" s="50">
        <f t="shared" si="232"/>
        <v>0</v>
      </c>
      <c r="DD25" s="50">
        <f t="shared" si="233"/>
        <v>0</v>
      </c>
      <c r="DE25" s="50">
        <f t="shared" si="234"/>
        <v>0</v>
      </c>
      <c r="DF25" s="50">
        <f t="shared" si="235"/>
        <v>0</v>
      </c>
      <c r="DG25" s="50">
        <f t="shared" si="236"/>
        <v>0</v>
      </c>
      <c r="DH25" s="50">
        <f t="shared" si="237"/>
        <v>0</v>
      </c>
      <c r="DI25" s="50">
        <f t="shared" si="238"/>
        <v>0</v>
      </c>
      <c r="DJ25" s="50">
        <f t="shared" si="239"/>
        <v>0</v>
      </c>
      <c r="DK25" s="50">
        <f t="shared" si="240"/>
        <v>0</v>
      </c>
      <c r="DL25" s="50">
        <f t="shared" si="241"/>
        <v>0</v>
      </c>
      <c r="DM25" s="50">
        <f t="shared" si="242"/>
        <v>0</v>
      </c>
      <c r="DN25" s="50">
        <f t="shared" si="243"/>
        <v>0</v>
      </c>
      <c r="DO25" s="50">
        <f t="shared" si="244"/>
        <v>0</v>
      </c>
      <c r="DP25" s="50">
        <f t="shared" si="245"/>
        <v>0</v>
      </c>
      <c r="DQ25" s="50">
        <f t="shared" si="246"/>
        <v>0</v>
      </c>
      <c r="DR25" s="50">
        <f t="shared" si="247"/>
        <v>0</v>
      </c>
      <c r="DS25" s="50">
        <f t="shared" si="248"/>
        <v>0</v>
      </c>
      <c r="DT25" s="50">
        <f t="shared" si="249"/>
        <v>0</v>
      </c>
      <c r="DU25" s="50">
        <f t="shared" si="250"/>
        <v>0</v>
      </c>
      <c r="DV25" s="50">
        <f t="shared" si="251"/>
        <v>0</v>
      </c>
      <c r="DW25" s="50">
        <f t="shared" si="251"/>
        <v>0</v>
      </c>
      <c r="DX25" s="50">
        <f t="shared" si="252"/>
        <v>0</v>
      </c>
      <c r="DY25" s="50">
        <f t="shared" si="253"/>
        <v>0</v>
      </c>
      <c r="DZ25" s="50">
        <f t="shared" si="254"/>
        <v>0</v>
      </c>
      <c r="EA25" s="50">
        <f t="shared" si="255"/>
        <v>0</v>
      </c>
      <c r="EB25" s="50">
        <f t="shared" si="256"/>
        <v>0</v>
      </c>
      <c r="EC25" s="50">
        <f t="shared" si="257"/>
        <v>0</v>
      </c>
      <c r="ED25" s="50">
        <f t="shared" si="258"/>
        <v>0</v>
      </c>
      <c r="EE25" s="50">
        <f t="shared" si="259"/>
        <v>0</v>
      </c>
      <c r="EF25" s="50">
        <f t="shared" si="260"/>
        <v>0</v>
      </c>
      <c r="EG25" s="50">
        <f t="shared" si="261"/>
        <v>0</v>
      </c>
      <c r="EH25" s="50">
        <f t="shared" si="262"/>
        <v>0</v>
      </c>
      <c r="EI25" s="50">
        <f t="shared" si="263"/>
        <v>0</v>
      </c>
      <c r="EJ25" s="50">
        <f t="shared" si="264"/>
        <v>0</v>
      </c>
      <c r="EK25" s="50">
        <f t="shared" si="265"/>
        <v>0</v>
      </c>
      <c r="EL25" s="50">
        <f t="shared" si="266"/>
        <v>0</v>
      </c>
      <c r="EM25" s="50">
        <f t="shared" si="267"/>
        <v>0</v>
      </c>
      <c r="EN25" s="50">
        <f t="shared" si="268"/>
        <v>0</v>
      </c>
      <c r="EO25" s="50">
        <f t="shared" si="269"/>
        <v>0</v>
      </c>
      <c r="EP25" s="50">
        <f t="shared" si="270"/>
        <v>0</v>
      </c>
      <c r="EQ25" s="50">
        <f t="shared" si="271"/>
        <v>0</v>
      </c>
      <c r="ER25" s="50">
        <f t="shared" si="272"/>
        <v>0</v>
      </c>
      <c r="ES25" s="50">
        <f t="shared" si="273"/>
        <v>0</v>
      </c>
      <c r="ET25" s="50">
        <f t="shared" si="274"/>
        <v>0</v>
      </c>
      <c r="EU25" s="50">
        <f t="shared" si="275"/>
        <v>0</v>
      </c>
      <c r="EV25" s="50">
        <f t="shared" si="276"/>
        <v>0</v>
      </c>
      <c r="EW25" s="50">
        <f t="shared" si="277"/>
        <v>0</v>
      </c>
      <c r="EX25" s="50">
        <f t="shared" si="278"/>
        <v>0</v>
      </c>
      <c r="EY25" s="50">
        <f t="shared" si="279"/>
        <v>0</v>
      </c>
      <c r="EZ25" s="50">
        <f t="shared" si="280"/>
        <v>0</v>
      </c>
      <c r="FA25" s="50">
        <f t="shared" si="281"/>
        <v>0</v>
      </c>
      <c r="FB25" s="50">
        <f t="shared" si="281"/>
        <v>0</v>
      </c>
      <c r="FC25" s="50">
        <f t="shared" si="281"/>
        <v>0</v>
      </c>
    </row>
    <row r="26" spans="2:159" ht="15" customHeight="1">
      <c r="B26" s="693"/>
      <c r="C26" s="54">
        <v>20</v>
      </c>
      <c r="D26" s="29" t="s">
        <v>85</v>
      </c>
      <c r="E26" s="192"/>
      <c r="F26" s="190"/>
      <c r="G26" s="204" t="s">
        <v>383</v>
      </c>
      <c r="H26" s="207" t="s">
        <v>390</v>
      </c>
      <c r="I26" s="205"/>
      <c r="J26" s="216"/>
      <c r="M26" s="15"/>
      <c r="N26" s="15"/>
      <c r="O26" s="15"/>
      <c r="P26" s="15"/>
      <c r="Q26" s="15"/>
      <c r="R26" s="15"/>
      <c r="S26" s="15"/>
      <c r="T26" s="15"/>
      <c r="U26" s="15"/>
      <c r="V26" s="15"/>
      <c r="W26" s="15"/>
      <c r="X26" s="15"/>
      <c r="Y26" s="15">
        <v>1</v>
      </c>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73"/>
      <c r="CF26" s="177"/>
      <c r="CG26" s="177"/>
      <c r="CI26" s="51">
        <f t="shared" ref="CI26:CI27" si="282">IF(OR(AND($E26="Yes",M26=1),AND($E26="Maybe", M26=1)), 1, 0)</f>
        <v>0</v>
      </c>
      <c r="CJ26" s="51">
        <f t="shared" ref="CJ26:CJ27" si="283">IF(OR(AND($E26="Yes",N26=1),AND($E26="Maybe", N26=1)), 1, 0)</f>
        <v>0</v>
      </c>
      <c r="CK26" s="51">
        <f t="shared" ref="CK26:CK27" si="284">IF(OR(AND($E26="Yes",O26=1),AND($E26="Maybe", O26=1)), 1, 0)</f>
        <v>0</v>
      </c>
      <c r="CL26" s="51">
        <f t="shared" ref="CL26:CL27" si="285">IF(OR(AND($E26="Yes",P26=1),AND($E26="Maybe", P26=1)), 1, 0)</f>
        <v>0</v>
      </c>
      <c r="CM26" s="51">
        <f t="shared" ref="CM26:CM27" si="286">IF(OR(AND($E26="Yes",Q26=1),AND($E26="Maybe", Q26=1)), 1, 0)</f>
        <v>0</v>
      </c>
      <c r="CN26" s="51">
        <f t="shared" ref="CN26:CN27" si="287">IF(OR(AND($E26="Yes",R26=1),AND($E26="Maybe", R26=1)), 1, 0)</f>
        <v>0</v>
      </c>
      <c r="CO26" s="51">
        <f t="shared" ref="CO26:CO27" si="288">IF(OR(AND($E26="Yes",S26=1),AND($E26="Maybe", S26=1)), 1, 0)</f>
        <v>0</v>
      </c>
      <c r="CP26" s="51">
        <f t="shared" ref="CP26:CP27" si="289">IF(OR(AND($E26="Yes",T26=1),AND($E26="Maybe", T26=1)), 1, 0)</f>
        <v>0</v>
      </c>
      <c r="CQ26" s="51">
        <f t="shared" ref="CQ26:CQ27" si="290">IF(OR(AND($E26="Yes",U26=1),AND($E26="Maybe", U26=1)), 1, 0)</f>
        <v>0</v>
      </c>
      <c r="CR26" s="51">
        <f t="shared" ref="CR26:CR27" si="291">IF(OR(AND($E26="Yes",V26=1),AND($E26="Maybe", V26=1)), 1, 0)</f>
        <v>0</v>
      </c>
      <c r="CS26" s="51">
        <f t="shared" ref="CS26:CS27" si="292">IF(OR(AND($E26="Yes",W26=1),AND($E26="Maybe", W26=1)), 1, 0)</f>
        <v>0</v>
      </c>
      <c r="CT26" s="51">
        <f t="shared" ref="CT26:CT27" si="293">IF(OR(AND($E26="Yes",X26=1),AND($E26="Maybe", X26=1)), 1, 0)</f>
        <v>0</v>
      </c>
      <c r="CU26" s="51">
        <f t="shared" ref="CU26:CU27" si="294">IF(OR(AND($E26="Yes",Y26=1),AND($E26="Maybe", Y26=1)), 1, 0)</f>
        <v>0</v>
      </c>
      <c r="CV26" s="51">
        <f t="shared" ref="CV26:CV27" si="295">IF(OR(AND($E26="Yes",Z26=1),AND($E26="Maybe", Z26=1)), 1, 0)</f>
        <v>0</v>
      </c>
      <c r="CW26" s="51">
        <f t="shared" ref="CW26:CW27" si="296">IF(OR(AND($E26="Yes",AA26=1),AND($E26="Maybe", AA26=1)), 1, 0)</f>
        <v>0</v>
      </c>
      <c r="CX26" s="51">
        <f t="shared" ref="CX26:CX27" si="297">IF(OR(AND($E26="Yes",AB26=1),AND($E26="Maybe", AB26=1)), 1, 0)</f>
        <v>0</v>
      </c>
      <c r="CY26" s="51">
        <f t="shared" ref="CY26:CY27" si="298">IF(OR(AND($E26="Yes",AC26=1),AND($E26="Maybe", AC26=1)), 1, 0)</f>
        <v>0</v>
      </c>
      <c r="CZ26" s="51">
        <f t="shared" ref="CZ26:CZ27" si="299">IF(OR(AND($E26="Yes",AD26=1),AND($E26="Maybe", AD26=1)), 1, 0)</f>
        <v>0</v>
      </c>
      <c r="DA26" s="51">
        <f t="shared" ref="DA26:DA27" si="300">IF(OR(AND($E26="Yes",AE26=1),AND($E26="Maybe", AE26=1)), 1, 0)</f>
        <v>0</v>
      </c>
      <c r="DB26" s="51">
        <f t="shared" ref="DB26:DB27" si="301">IF(OR(AND($E26="Yes",AF26=1),AND($E26="Maybe", AF26=1)), 1, 0)</f>
        <v>0</v>
      </c>
      <c r="DC26" s="51">
        <f t="shared" ref="DC26:DC27" si="302">IF(OR(AND($E26="Yes",AG26=1),AND($E26="Maybe", AG26=1)), 1, 0)</f>
        <v>0</v>
      </c>
      <c r="DD26" s="51">
        <f t="shared" ref="DD26:DD27" si="303">IF(OR(AND($E26="Yes",AH26=1),AND($E26="Maybe", AH26=1)), 1, 0)</f>
        <v>0</v>
      </c>
      <c r="DE26" s="51">
        <f t="shared" ref="DE26:DE27" si="304">IF(OR(AND($E26="Yes",AI26=1),AND($E26="Maybe", AI26=1)), 1, 0)</f>
        <v>0</v>
      </c>
      <c r="DF26" s="51">
        <f t="shared" ref="DF26:DF27" si="305">IF(OR(AND($E26="Yes",AJ26=1),AND($E26="Maybe", AJ26=1)), 1, 0)</f>
        <v>0</v>
      </c>
      <c r="DG26" s="51">
        <f t="shared" ref="DG26:DG27" si="306">IF(OR(AND($E26="Yes",AK26=1),AND($E26="Maybe", AK26=1)), 1, 0)</f>
        <v>0</v>
      </c>
      <c r="DH26" s="51">
        <f t="shared" ref="DH26:DH27" si="307">IF(OR(AND($E26="Yes",AL26=1),AND($E26="Maybe", AL26=1)), 1, 0)</f>
        <v>0</v>
      </c>
      <c r="DI26" s="51">
        <f t="shared" ref="DI26:DI27" si="308">IF(OR(AND($E26="Yes",AM26=1),AND($E26="Maybe", AM26=1)), 1, 0)</f>
        <v>0</v>
      </c>
      <c r="DJ26" s="51">
        <f t="shared" ref="DJ26:DJ27" si="309">IF(OR(AND($E26="Yes",AN26=1),AND($E26="Maybe", AN26=1)), 1, 0)</f>
        <v>0</v>
      </c>
      <c r="DK26" s="51">
        <f t="shared" ref="DK26:DK27" si="310">IF(OR(AND($E26="Yes",AO26=1),AND($E26="Maybe", AO26=1)), 1, 0)</f>
        <v>0</v>
      </c>
      <c r="DL26" s="51">
        <f t="shared" ref="DL26:DL27" si="311">IF(OR(AND($E26="Yes",AP26=1),AND($E26="Maybe", AP26=1)), 1, 0)</f>
        <v>0</v>
      </c>
      <c r="DM26" s="51">
        <f t="shared" ref="DM26:DM27" si="312">IF(OR(AND($E26="Yes",AQ26=1),AND($E26="Maybe", AQ26=1)), 1, 0)</f>
        <v>0</v>
      </c>
      <c r="DN26" s="51">
        <f t="shared" ref="DN26:DN27" si="313">IF(OR(AND($E26="Yes",AR26=1),AND($E26="Maybe", AR26=1)), 1, 0)</f>
        <v>0</v>
      </c>
      <c r="DO26" s="51">
        <f t="shared" ref="DO26:DO27" si="314">IF(OR(AND($E26="Yes",AS26=1),AND($E26="Maybe", AS26=1)), 1, 0)</f>
        <v>0</v>
      </c>
      <c r="DP26" s="51">
        <f t="shared" ref="DP26:DP27" si="315">IF(OR(AND($E26="Yes",AT26=1),AND($E26="Maybe", AT26=1)), 1, 0)</f>
        <v>0</v>
      </c>
      <c r="DQ26" s="51">
        <f t="shared" ref="DQ26:DQ27" si="316">IF(OR(AND($E26="Yes",AU26=1),AND($E26="Maybe", AU26=1)), 1, 0)</f>
        <v>0</v>
      </c>
      <c r="DR26" s="51">
        <f t="shared" ref="DR26:DR27" si="317">IF(OR(AND($E26="Yes",AV26=1),AND($E26="Maybe", AV26=1)), 1, 0)</f>
        <v>0</v>
      </c>
      <c r="DS26" s="51">
        <f t="shared" ref="DS26:DS27" si="318">IF(OR(AND($E26="Yes",AW26=1),AND($E26="Maybe", AW26=1)), 1, 0)</f>
        <v>0</v>
      </c>
      <c r="DT26" s="51">
        <f t="shared" ref="DT26:DT27" si="319">IF(OR(AND($E26="Yes",AX26=1),AND($E26="Maybe", AX26=1)), 1, 0)</f>
        <v>0</v>
      </c>
      <c r="DU26" s="51">
        <f t="shared" ref="DU26:DU27" si="320">IF(OR(AND($E26="Yes",AY26=1),AND($E26="Maybe", AY26=1)), 1, 0)</f>
        <v>0</v>
      </c>
      <c r="DV26" s="51">
        <f t="shared" ref="DV26:DW27" si="321">IF(OR(AND($E26="Yes",AZ26=1),AND($E26="Maybe", AZ26=1)), 1, 0)</f>
        <v>0</v>
      </c>
      <c r="DW26" s="51">
        <f t="shared" si="321"/>
        <v>0</v>
      </c>
      <c r="DX26" s="51">
        <f t="shared" ref="DX26:DX27" si="322">IF(OR(AND($E26="Yes",BB26=1),AND($E26="Maybe", BB26=1)), 1, 0)</f>
        <v>0</v>
      </c>
      <c r="DY26" s="51">
        <f t="shared" ref="DY26:DY27" si="323">IF(OR(AND($E26="Yes",BC26=1),AND($E26="Maybe", BC26=1)), 1, 0)</f>
        <v>0</v>
      </c>
      <c r="DZ26" s="51">
        <f t="shared" ref="DZ26:DZ27" si="324">IF(OR(AND($E26="Yes",BD26=1),AND($E26="Maybe", BD26=1)), 1, 0)</f>
        <v>0</v>
      </c>
      <c r="EA26" s="51">
        <f t="shared" ref="EA26:EA27" si="325">IF(OR(AND($E26="Yes",BE26=1),AND($E26="Maybe", BE26=1)), 1, 0)</f>
        <v>0</v>
      </c>
      <c r="EB26" s="51">
        <f t="shared" ref="EB26:EB27" si="326">IF(OR(AND($E26="Yes",BF26=1),AND($E26="Maybe", BF26=1)), 1, 0)</f>
        <v>0</v>
      </c>
      <c r="EC26" s="51">
        <f t="shared" ref="EC26:EC27" si="327">IF(OR(AND($E26="Yes",BG26=1),AND($E26="Maybe", BG26=1)), 1, 0)</f>
        <v>0</v>
      </c>
      <c r="ED26" s="51">
        <f t="shared" ref="ED26:ED27" si="328">IF(OR(AND($E26="Yes",BH26=1),AND($E26="Maybe", BH26=1)), 1, 0)</f>
        <v>0</v>
      </c>
      <c r="EE26" s="51">
        <f t="shared" ref="EE26:EE27" si="329">IF(OR(AND($E26="Yes",BI26=1),AND($E26="Maybe", BI26=1)), 1, 0)</f>
        <v>0</v>
      </c>
      <c r="EF26" s="51">
        <f t="shared" ref="EF26:EF27" si="330">IF(OR(AND($E26="Yes",BJ26=1),AND($E26="Maybe", BJ26=1)), 1, 0)</f>
        <v>0</v>
      </c>
      <c r="EG26" s="51">
        <f t="shared" ref="EG26:EG27" si="331">IF(OR(AND($E26="Yes",BK26=1),AND($E26="Maybe", BK26=1)), 1, 0)</f>
        <v>0</v>
      </c>
      <c r="EH26" s="51">
        <f t="shared" ref="EH26:EH27" si="332">IF(OR(AND($E26="Yes",BL26=1),AND($E26="Maybe", BL26=1)), 1, 0)</f>
        <v>0</v>
      </c>
      <c r="EI26" s="51">
        <f t="shared" ref="EI26:EI27" si="333">IF(OR(AND($E26="Yes",BM26=1),AND($E26="Maybe", BM26=1)), 1, 0)</f>
        <v>0</v>
      </c>
      <c r="EJ26" s="51">
        <f t="shared" ref="EJ26:EJ27" si="334">IF(OR(AND($E26="Yes",BN26=1),AND($E26="Maybe", BN26=1)), 1, 0)</f>
        <v>0</v>
      </c>
      <c r="EK26" s="51">
        <f t="shared" ref="EK26:EK27" si="335">IF(OR(AND($E26="Yes",BO26=1),AND($E26="Maybe", BO26=1)), 1, 0)</f>
        <v>0</v>
      </c>
      <c r="EL26" s="51">
        <f t="shared" ref="EL26:EL27" si="336">IF(OR(AND($E26="Yes",BP26=1),AND($E26="Maybe", BP26=1)), 1, 0)</f>
        <v>0</v>
      </c>
      <c r="EM26" s="51">
        <f t="shared" ref="EM26:EM27" si="337">IF(OR(AND($E26="Yes",BQ26=1),AND($E26="Maybe", BQ26=1)), 1, 0)</f>
        <v>0</v>
      </c>
      <c r="EN26" s="51">
        <f t="shared" ref="EN26:EN27" si="338">IF(OR(AND($E26="Yes",BR26=1),AND($E26="Maybe", BR26=1)), 1, 0)</f>
        <v>0</v>
      </c>
      <c r="EO26" s="51">
        <f t="shared" ref="EO26:EO27" si="339">IF(OR(AND($E26="Yes",BS26=1),AND($E26="Maybe", BS26=1)), 1, 0)</f>
        <v>0</v>
      </c>
      <c r="EP26" s="51">
        <f t="shared" ref="EP26:EP27" si="340">IF(OR(AND($E26="Yes",BT26=1),AND($E26="Maybe", BT26=1)), 1, 0)</f>
        <v>0</v>
      </c>
      <c r="EQ26" s="51">
        <f t="shared" ref="EQ26:EQ27" si="341">IF(OR(AND($E26="Yes",BU26=1),AND($E26="Maybe", BU26=1)), 1, 0)</f>
        <v>0</v>
      </c>
      <c r="ER26" s="51">
        <f t="shared" ref="ER26:ER27" si="342">IF(OR(AND($E26="Yes",BV26=1),AND($E26="Maybe", BV26=1)), 1, 0)</f>
        <v>0</v>
      </c>
      <c r="ES26" s="51">
        <f t="shared" ref="ES26:ES27" si="343">IF(OR(AND($E26="Yes",BW26=1),AND($E26="Maybe", BW26=1)), 1, 0)</f>
        <v>0</v>
      </c>
      <c r="ET26" s="51">
        <f t="shared" ref="ET26:ET27" si="344">IF(OR(AND($E26="Yes",BX26=1),AND($E26="Maybe", BX26=1)), 1, 0)</f>
        <v>0</v>
      </c>
      <c r="EU26" s="51">
        <f t="shared" ref="EU26:EU27" si="345">IF(OR(AND($E26="Yes",BY26=1),AND($E26="Maybe", BY26=1)), 1, 0)</f>
        <v>0</v>
      </c>
      <c r="EV26" s="51">
        <f t="shared" ref="EV26:EV27" si="346">IF(OR(AND($E26="Yes",BZ26=1),AND($E26="Maybe", BZ26=1)), 1, 0)</f>
        <v>0</v>
      </c>
      <c r="EW26" s="51">
        <f t="shared" ref="EW26:EW27" si="347">IF(OR(AND($E26="Yes",CA26=1),AND($E26="Maybe", CA26=1)), 1, 0)</f>
        <v>0</v>
      </c>
      <c r="EX26" s="51">
        <f t="shared" ref="EX26:EX27" si="348">IF(OR(AND($E26="Yes",CB26=1),AND($E26="Maybe", CB26=1)), 1, 0)</f>
        <v>0</v>
      </c>
      <c r="EY26" s="51">
        <f t="shared" ref="EY26:EY27" si="349">IF(OR(AND($E26="Yes",CC26=1),AND($E26="Maybe", CC26=1)), 1, 0)</f>
        <v>0</v>
      </c>
      <c r="EZ26" s="51">
        <f t="shared" ref="EZ26:EZ27" si="350">IF(OR(AND($E26="Yes",CD26=1),AND($E26="Maybe", CD26=1)), 1, 0)</f>
        <v>0</v>
      </c>
      <c r="FA26" s="51">
        <f t="shared" ref="FA26:FC27" si="351">IF(OR(AND($E26="Yes",CE26=1),AND($E26="Maybe", CE26=1)), 1, 0)</f>
        <v>0</v>
      </c>
      <c r="FB26" s="51">
        <f t="shared" si="351"/>
        <v>0</v>
      </c>
      <c r="FC26" s="51">
        <f t="shared" si="351"/>
        <v>0</v>
      </c>
    </row>
    <row r="27" spans="2:159">
      <c r="B27" s="693"/>
      <c r="C27" s="54">
        <v>21</v>
      </c>
      <c r="D27" s="29" t="s">
        <v>17</v>
      </c>
      <c r="E27" s="192"/>
      <c r="F27" s="190"/>
      <c r="G27" s="204" t="s">
        <v>383</v>
      </c>
      <c r="H27" s="205" t="s">
        <v>394</v>
      </c>
      <c r="I27" s="205"/>
      <c r="J27" s="216"/>
      <c r="M27" s="15">
        <v>1</v>
      </c>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73"/>
      <c r="CF27" s="177"/>
      <c r="CG27" s="177"/>
      <c r="CI27" s="51">
        <f t="shared" si="282"/>
        <v>0</v>
      </c>
      <c r="CJ27" s="51">
        <f t="shared" si="283"/>
        <v>0</v>
      </c>
      <c r="CK27" s="51">
        <f t="shared" si="284"/>
        <v>0</v>
      </c>
      <c r="CL27" s="51">
        <f t="shared" si="285"/>
        <v>0</v>
      </c>
      <c r="CM27" s="51">
        <f t="shared" si="286"/>
        <v>0</v>
      </c>
      <c r="CN27" s="51">
        <f t="shared" si="287"/>
        <v>0</v>
      </c>
      <c r="CO27" s="51">
        <f t="shared" si="288"/>
        <v>0</v>
      </c>
      <c r="CP27" s="51">
        <f t="shared" si="289"/>
        <v>0</v>
      </c>
      <c r="CQ27" s="51">
        <f t="shared" si="290"/>
        <v>0</v>
      </c>
      <c r="CR27" s="51">
        <f t="shared" si="291"/>
        <v>0</v>
      </c>
      <c r="CS27" s="51">
        <f t="shared" si="292"/>
        <v>0</v>
      </c>
      <c r="CT27" s="51">
        <f t="shared" si="293"/>
        <v>0</v>
      </c>
      <c r="CU27" s="51">
        <f t="shared" si="294"/>
        <v>0</v>
      </c>
      <c r="CV27" s="51">
        <f t="shared" si="295"/>
        <v>0</v>
      </c>
      <c r="CW27" s="51">
        <f t="shared" si="296"/>
        <v>0</v>
      </c>
      <c r="CX27" s="51">
        <f t="shared" si="297"/>
        <v>0</v>
      </c>
      <c r="CY27" s="51">
        <f t="shared" si="298"/>
        <v>0</v>
      </c>
      <c r="CZ27" s="51">
        <f t="shared" si="299"/>
        <v>0</v>
      </c>
      <c r="DA27" s="51">
        <f t="shared" si="300"/>
        <v>0</v>
      </c>
      <c r="DB27" s="51">
        <f t="shared" si="301"/>
        <v>0</v>
      </c>
      <c r="DC27" s="51">
        <f t="shared" si="302"/>
        <v>0</v>
      </c>
      <c r="DD27" s="51">
        <f t="shared" si="303"/>
        <v>0</v>
      </c>
      <c r="DE27" s="51">
        <f t="shared" si="304"/>
        <v>0</v>
      </c>
      <c r="DF27" s="51">
        <f t="shared" si="305"/>
        <v>0</v>
      </c>
      <c r="DG27" s="51">
        <f t="shared" si="306"/>
        <v>0</v>
      </c>
      <c r="DH27" s="51">
        <f t="shared" si="307"/>
        <v>0</v>
      </c>
      <c r="DI27" s="51">
        <f t="shared" si="308"/>
        <v>0</v>
      </c>
      <c r="DJ27" s="51">
        <f t="shared" si="309"/>
        <v>0</v>
      </c>
      <c r="DK27" s="51">
        <f t="shared" si="310"/>
        <v>0</v>
      </c>
      <c r="DL27" s="51">
        <f t="shared" si="311"/>
        <v>0</v>
      </c>
      <c r="DM27" s="51">
        <f t="shared" si="312"/>
        <v>0</v>
      </c>
      <c r="DN27" s="51">
        <f t="shared" si="313"/>
        <v>0</v>
      </c>
      <c r="DO27" s="51">
        <f t="shared" si="314"/>
        <v>0</v>
      </c>
      <c r="DP27" s="51">
        <f t="shared" si="315"/>
        <v>0</v>
      </c>
      <c r="DQ27" s="51">
        <f t="shared" si="316"/>
        <v>0</v>
      </c>
      <c r="DR27" s="51">
        <f t="shared" si="317"/>
        <v>0</v>
      </c>
      <c r="DS27" s="51">
        <f t="shared" si="318"/>
        <v>0</v>
      </c>
      <c r="DT27" s="51">
        <f t="shared" si="319"/>
        <v>0</v>
      </c>
      <c r="DU27" s="51">
        <f t="shared" si="320"/>
        <v>0</v>
      </c>
      <c r="DV27" s="51">
        <f t="shared" si="321"/>
        <v>0</v>
      </c>
      <c r="DW27" s="51">
        <f t="shared" si="321"/>
        <v>0</v>
      </c>
      <c r="DX27" s="51">
        <f t="shared" si="322"/>
        <v>0</v>
      </c>
      <c r="DY27" s="51">
        <f t="shared" si="323"/>
        <v>0</v>
      </c>
      <c r="DZ27" s="51">
        <f t="shared" si="324"/>
        <v>0</v>
      </c>
      <c r="EA27" s="51">
        <f t="shared" si="325"/>
        <v>0</v>
      </c>
      <c r="EB27" s="51">
        <f t="shared" si="326"/>
        <v>0</v>
      </c>
      <c r="EC27" s="51">
        <f t="shared" si="327"/>
        <v>0</v>
      </c>
      <c r="ED27" s="51">
        <f t="shared" si="328"/>
        <v>0</v>
      </c>
      <c r="EE27" s="51">
        <f t="shared" si="329"/>
        <v>0</v>
      </c>
      <c r="EF27" s="51">
        <f t="shared" si="330"/>
        <v>0</v>
      </c>
      <c r="EG27" s="51">
        <f t="shared" si="331"/>
        <v>0</v>
      </c>
      <c r="EH27" s="51">
        <f t="shared" si="332"/>
        <v>0</v>
      </c>
      <c r="EI27" s="51">
        <f t="shared" si="333"/>
        <v>0</v>
      </c>
      <c r="EJ27" s="51">
        <f t="shared" si="334"/>
        <v>0</v>
      </c>
      <c r="EK27" s="51">
        <f t="shared" si="335"/>
        <v>0</v>
      </c>
      <c r="EL27" s="51">
        <f t="shared" si="336"/>
        <v>0</v>
      </c>
      <c r="EM27" s="51">
        <f t="shared" si="337"/>
        <v>0</v>
      </c>
      <c r="EN27" s="51">
        <f t="shared" si="338"/>
        <v>0</v>
      </c>
      <c r="EO27" s="51">
        <f t="shared" si="339"/>
        <v>0</v>
      </c>
      <c r="EP27" s="51">
        <f t="shared" si="340"/>
        <v>0</v>
      </c>
      <c r="EQ27" s="51">
        <f t="shared" si="341"/>
        <v>0</v>
      </c>
      <c r="ER27" s="51">
        <f t="shared" si="342"/>
        <v>0</v>
      </c>
      <c r="ES27" s="51">
        <f t="shared" si="343"/>
        <v>0</v>
      </c>
      <c r="ET27" s="51">
        <f t="shared" si="344"/>
        <v>0</v>
      </c>
      <c r="EU27" s="51">
        <f t="shared" si="345"/>
        <v>0</v>
      </c>
      <c r="EV27" s="51">
        <f t="shared" si="346"/>
        <v>0</v>
      </c>
      <c r="EW27" s="51">
        <f t="shared" si="347"/>
        <v>0</v>
      </c>
      <c r="EX27" s="51">
        <f t="shared" si="348"/>
        <v>0</v>
      </c>
      <c r="EY27" s="51">
        <f t="shared" si="349"/>
        <v>0</v>
      </c>
      <c r="EZ27" s="51">
        <f t="shared" si="350"/>
        <v>0</v>
      </c>
      <c r="FA27" s="51">
        <f t="shared" si="351"/>
        <v>0</v>
      </c>
      <c r="FB27" s="51">
        <f t="shared" si="351"/>
        <v>0</v>
      </c>
      <c r="FC27" s="51">
        <f t="shared" si="351"/>
        <v>0</v>
      </c>
    </row>
    <row r="28" spans="2:159">
      <c r="B28" s="693"/>
      <c r="C28" s="54">
        <v>22</v>
      </c>
      <c r="D28" s="29" t="s">
        <v>371</v>
      </c>
      <c r="E28" s="192"/>
      <c r="F28" s="190"/>
      <c r="G28" s="204" t="s">
        <v>383</v>
      </c>
      <c r="H28" s="205"/>
      <c r="I28" s="205"/>
      <c r="J28" s="216"/>
      <c r="M28" s="15">
        <v>1</v>
      </c>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73"/>
      <c r="CF28" s="177"/>
      <c r="CG28" s="177"/>
      <c r="CI28" s="50">
        <f t="shared" ref="CI28:DN28" si="352">IF(OR(AND($E28="No",M28=1),AND($E28="Maybe", M28=1)), 1, 0)</f>
        <v>0</v>
      </c>
      <c r="CJ28" s="50">
        <f t="shared" si="352"/>
        <v>0</v>
      </c>
      <c r="CK28" s="50">
        <f t="shared" si="352"/>
        <v>0</v>
      </c>
      <c r="CL28" s="50">
        <f t="shared" si="352"/>
        <v>0</v>
      </c>
      <c r="CM28" s="50">
        <f t="shared" si="352"/>
        <v>0</v>
      </c>
      <c r="CN28" s="50">
        <f t="shared" si="352"/>
        <v>0</v>
      </c>
      <c r="CO28" s="50">
        <f t="shared" si="352"/>
        <v>0</v>
      </c>
      <c r="CP28" s="50">
        <f t="shared" si="352"/>
        <v>0</v>
      </c>
      <c r="CQ28" s="50">
        <f t="shared" si="352"/>
        <v>0</v>
      </c>
      <c r="CR28" s="50">
        <f t="shared" si="352"/>
        <v>0</v>
      </c>
      <c r="CS28" s="50">
        <f t="shared" si="352"/>
        <v>0</v>
      </c>
      <c r="CT28" s="50">
        <f t="shared" si="352"/>
        <v>0</v>
      </c>
      <c r="CU28" s="50">
        <f t="shared" si="352"/>
        <v>0</v>
      </c>
      <c r="CV28" s="50">
        <f t="shared" si="352"/>
        <v>0</v>
      </c>
      <c r="CW28" s="50">
        <f t="shared" si="352"/>
        <v>0</v>
      </c>
      <c r="CX28" s="50">
        <f t="shared" si="352"/>
        <v>0</v>
      </c>
      <c r="CY28" s="50">
        <f t="shared" si="352"/>
        <v>0</v>
      </c>
      <c r="CZ28" s="50">
        <f t="shared" si="352"/>
        <v>0</v>
      </c>
      <c r="DA28" s="50">
        <f t="shared" si="352"/>
        <v>0</v>
      </c>
      <c r="DB28" s="50">
        <f t="shared" si="352"/>
        <v>0</v>
      </c>
      <c r="DC28" s="50">
        <f t="shared" si="352"/>
        <v>0</v>
      </c>
      <c r="DD28" s="50">
        <f t="shared" si="352"/>
        <v>0</v>
      </c>
      <c r="DE28" s="50">
        <f t="shared" si="352"/>
        <v>0</v>
      </c>
      <c r="DF28" s="50">
        <f t="shared" si="352"/>
        <v>0</v>
      </c>
      <c r="DG28" s="50">
        <f t="shared" si="352"/>
        <v>0</v>
      </c>
      <c r="DH28" s="50">
        <f t="shared" si="352"/>
        <v>0</v>
      </c>
      <c r="DI28" s="50">
        <f t="shared" si="352"/>
        <v>0</v>
      </c>
      <c r="DJ28" s="50">
        <f t="shared" si="352"/>
        <v>0</v>
      </c>
      <c r="DK28" s="50">
        <f t="shared" si="352"/>
        <v>0</v>
      </c>
      <c r="DL28" s="50">
        <f t="shared" si="352"/>
        <v>0</v>
      </c>
      <c r="DM28" s="50">
        <f t="shared" si="352"/>
        <v>0</v>
      </c>
      <c r="DN28" s="50">
        <f t="shared" si="352"/>
        <v>0</v>
      </c>
      <c r="DO28" s="50">
        <f t="shared" ref="DO28:ET28" si="353">IF(OR(AND($E28="No",AS28=1),AND($E28="Maybe", AS28=1)), 1, 0)</f>
        <v>0</v>
      </c>
      <c r="DP28" s="50">
        <f t="shared" si="353"/>
        <v>0</v>
      </c>
      <c r="DQ28" s="50">
        <f t="shared" si="353"/>
        <v>0</v>
      </c>
      <c r="DR28" s="50">
        <f t="shared" si="353"/>
        <v>0</v>
      </c>
      <c r="DS28" s="50">
        <f t="shared" si="353"/>
        <v>0</v>
      </c>
      <c r="DT28" s="50">
        <f t="shared" si="353"/>
        <v>0</v>
      </c>
      <c r="DU28" s="50">
        <f t="shared" si="353"/>
        <v>0</v>
      </c>
      <c r="DV28" s="50">
        <f t="shared" si="353"/>
        <v>0</v>
      </c>
      <c r="DW28" s="50">
        <f t="shared" si="353"/>
        <v>0</v>
      </c>
      <c r="DX28" s="50">
        <f t="shared" si="353"/>
        <v>0</v>
      </c>
      <c r="DY28" s="50">
        <f t="shared" si="353"/>
        <v>0</v>
      </c>
      <c r="DZ28" s="50">
        <f t="shared" si="353"/>
        <v>0</v>
      </c>
      <c r="EA28" s="50">
        <f t="shared" si="353"/>
        <v>0</v>
      </c>
      <c r="EB28" s="50">
        <f t="shared" si="353"/>
        <v>0</v>
      </c>
      <c r="EC28" s="50">
        <f t="shared" si="353"/>
        <v>0</v>
      </c>
      <c r="ED28" s="50">
        <f t="shared" si="353"/>
        <v>0</v>
      </c>
      <c r="EE28" s="50">
        <f t="shared" si="353"/>
        <v>0</v>
      </c>
      <c r="EF28" s="50">
        <f t="shared" si="353"/>
        <v>0</v>
      </c>
      <c r="EG28" s="50">
        <f t="shared" si="353"/>
        <v>0</v>
      </c>
      <c r="EH28" s="50">
        <f t="shared" si="353"/>
        <v>0</v>
      </c>
      <c r="EI28" s="50">
        <f t="shared" si="353"/>
        <v>0</v>
      </c>
      <c r="EJ28" s="50">
        <f t="shared" si="353"/>
        <v>0</v>
      </c>
      <c r="EK28" s="50">
        <f t="shared" si="353"/>
        <v>0</v>
      </c>
      <c r="EL28" s="50">
        <f t="shared" si="353"/>
        <v>0</v>
      </c>
      <c r="EM28" s="50">
        <f t="shared" si="353"/>
        <v>0</v>
      </c>
      <c r="EN28" s="50">
        <f t="shared" si="353"/>
        <v>0</v>
      </c>
      <c r="EO28" s="50">
        <f t="shared" si="353"/>
        <v>0</v>
      </c>
      <c r="EP28" s="50">
        <f t="shared" si="353"/>
        <v>0</v>
      </c>
      <c r="EQ28" s="50">
        <f t="shared" si="353"/>
        <v>0</v>
      </c>
      <c r="ER28" s="50">
        <f t="shared" si="353"/>
        <v>0</v>
      </c>
      <c r="ES28" s="50">
        <f t="shared" si="353"/>
        <v>0</v>
      </c>
      <c r="ET28" s="50">
        <f t="shared" si="353"/>
        <v>0</v>
      </c>
      <c r="EU28" s="50">
        <f t="shared" ref="EU28:FC28" si="354">IF(OR(AND($E28="No",BY28=1),AND($E28="Maybe", BY28=1)), 1, 0)</f>
        <v>0</v>
      </c>
      <c r="EV28" s="50">
        <f t="shared" si="354"/>
        <v>0</v>
      </c>
      <c r="EW28" s="50">
        <f t="shared" si="354"/>
        <v>0</v>
      </c>
      <c r="EX28" s="50">
        <f t="shared" si="354"/>
        <v>0</v>
      </c>
      <c r="EY28" s="50">
        <f t="shared" si="354"/>
        <v>0</v>
      </c>
      <c r="EZ28" s="50">
        <f t="shared" si="354"/>
        <v>0</v>
      </c>
      <c r="FA28" s="50">
        <f t="shared" si="354"/>
        <v>0</v>
      </c>
      <c r="FB28" s="50">
        <f t="shared" si="354"/>
        <v>0</v>
      </c>
      <c r="FC28" s="50">
        <f t="shared" si="354"/>
        <v>0</v>
      </c>
    </row>
    <row r="29" spans="2:159">
      <c r="B29" s="693"/>
      <c r="C29" s="54">
        <v>23</v>
      </c>
      <c r="D29" s="29" t="s">
        <v>89</v>
      </c>
      <c r="E29" s="192"/>
      <c r="F29" s="190"/>
      <c r="G29" s="204" t="s">
        <v>383</v>
      </c>
      <c r="H29" s="205"/>
      <c r="I29" s="205"/>
      <c r="J29" s="216"/>
      <c r="M29" s="15">
        <v>1</v>
      </c>
      <c r="N29" s="15">
        <v>1</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73"/>
      <c r="CF29" s="177"/>
      <c r="CG29" s="177"/>
      <c r="CI29" s="51">
        <f t="shared" ref="CI29:CI38" si="355">IF(OR(AND($E29="Yes",M29=1),AND($E29="Maybe", M29=1)), 1, 0)</f>
        <v>0</v>
      </c>
      <c r="CJ29" s="51">
        <f t="shared" ref="CJ29:CJ38" si="356">IF(OR(AND($E29="Yes",N29=1),AND($E29="Maybe", N29=1)), 1, 0)</f>
        <v>0</v>
      </c>
      <c r="CK29" s="51">
        <f t="shared" ref="CK29:CK38" si="357">IF(OR(AND($E29="Yes",O29=1),AND($E29="Maybe", O29=1)), 1, 0)</f>
        <v>0</v>
      </c>
      <c r="CL29" s="51">
        <f t="shared" ref="CL29:CL38" si="358">IF(OR(AND($E29="Yes",P29=1),AND($E29="Maybe", P29=1)), 1, 0)</f>
        <v>0</v>
      </c>
      <c r="CM29" s="51">
        <f t="shared" ref="CM29:CM38" si="359">IF(OR(AND($E29="Yes",Q29=1),AND($E29="Maybe", Q29=1)), 1, 0)</f>
        <v>0</v>
      </c>
      <c r="CN29" s="51">
        <f t="shared" ref="CN29:CN38" si="360">IF(OR(AND($E29="Yes",R29=1),AND($E29="Maybe", R29=1)), 1, 0)</f>
        <v>0</v>
      </c>
      <c r="CO29" s="51">
        <f t="shared" ref="CO29:CO38" si="361">IF(OR(AND($E29="Yes",S29=1),AND($E29="Maybe", S29=1)), 1, 0)</f>
        <v>0</v>
      </c>
      <c r="CP29" s="51">
        <f t="shared" ref="CP29:CP38" si="362">IF(OR(AND($E29="Yes",T29=1),AND($E29="Maybe", T29=1)), 1, 0)</f>
        <v>0</v>
      </c>
      <c r="CQ29" s="51">
        <f t="shared" ref="CQ29:CQ38" si="363">IF(OR(AND($E29="Yes",U29=1),AND($E29="Maybe", U29=1)), 1, 0)</f>
        <v>0</v>
      </c>
      <c r="CR29" s="51">
        <f t="shared" ref="CR29:CR38" si="364">IF(OR(AND($E29="Yes",V29=1),AND($E29="Maybe", V29=1)), 1, 0)</f>
        <v>0</v>
      </c>
      <c r="CS29" s="51">
        <f t="shared" ref="CS29:CS38" si="365">IF(OR(AND($E29="Yes",W29=1),AND($E29="Maybe", W29=1)), 1, 0)</f>
        <v>0</v>
      </c>
      <c r="CT29" s="51">
        <f t="shared" ref="CT29:CT38" si="366">IF(OR(AND($E29="Yes",X29=1),AND($E29="Maybe", X29=1)), 1, 0)</f>
        <v>0</v>
      </c>
      <c r="CU29" s="51">
        <f t="shared" ref="CU29:CU38" si="367">IF(OR(AND($E29="Yes",Y29=1),AND($E29="Maybe", Y29=1)), 1, 0)</f>
        <v>0</v>
      </c>
      <c r="CV29" s="51">
        <f t="shared" ref="CV29:CV38" si="368">IF(OR(AND($E29="Yes",Z29=1),AND($E29="Maybe", Z29=1)), 1, 0)</f>
        <v>0</v>
      </c>
      <c r="CW29" s="51">
        <f t="shared" ref="CW29:CW38" si="369">IF(OR(AND($E29="Yes",AA29=1),AND($E29="Maybe", AA29=1)), 1, 0)</f>
        <v>0</v>
      </c>
      <c r="CX29" s="51">
        <f t="shared" ref="CX29:CX38" si="370">IF(OR(AND($E29="Yes",AB29=1),AND($E29="Maybe", AB29=1)), 1, 0)</f>
        <v>0</v>
      </c>
      <c r="CY29" s="51">
        <f t="shared" ref="CY29:CY38" si="371">IF(OR(AND($E29="Yes",AC29=1),AND($E29="Maybe", AC29=1)), 1, 0)</f>
        <v>0</v>
      </c>
      <c r="CZ29" s="51">
        <f t="shared" ref="CZ29:CZ38" si="372">IF(OR(AND($E29="Yes",AD29=1),AND($E29="Maybe", AD29=1)), 1, 0)</f>
        <v>0</v>
      </c>
      <c r="DA29" s="51">
        <f t="shared" ref="DA29:DA38" si="373">IF(OR(AND($E29="Yes",AE29=1),AND($E29="Maybe", AE29=1)), 1, 0)</f>
        <v>0</v>
      </c>
      <c r="DB29" s="51">
        <f t="shared" ref="DB29:DB38" si="374">IF(OR(AND($E29="Yes",AF29=1),AND($E29="Maybe", AF29=1)), 1, 0)</f>
        <v>0</v>
      </c>
      <c r="DC29" s="51">
        <f t="shared" ref="DC29:DC38" si="375">IF(OR(AND($E29="Yes",AG29=1),AND($E29="Maybe", AG29=1)), 1, 0)</f>
        <v>0</v>
      </c>
      <c r="DD29" s="51">
        <f t="shared" ref="DD29:DD38" si="376">IF(OR(AND($E29="Yes",AH29=1),AND($E29="Maybe", AH29=1)), 1, 0)</f>
        <v>0</v>
      </c>
      <c r="DE29" s="51">
        <f t="shared" ref="DE29:DE38" si="377">IF(OR(AND($E29="Yes",AI29=1),AND($E29="Maybe", AI29=1)), 1, 0)</f>
        <v>0</v>
      </c>
      <c r="DF29" s="51">
        <f t="shared" ref="DF29:DF38" si="378">IF(OR(AND($E29="Yes",AJ29=1),AND($E29="Maybe", AJ29=1)), 1, 0)</f>
        <v>0</v>
      </c>
      <c r="DG29" s="51">
        <f t="shared" ref="DG29:DG38" si="379">IF(OR(AND($E29="Yes",AK29=1),AND($E29="Maybe", AK29=1)), 1, 0)</f>
        <v>0</v>
      </c>
      <c r="DH29" s="51">
        <f t="shared" ref="DH29:DH38" si="380">IF(OR(AND($E29="Yes",AL29=1),AND($E29="Maybe", AL29=1)), 1, 0)</f>
        <v>0</v>
      </c>
      <c r="DI29" s="51">
        <f t="shared" ref="DI29:DI38" si="381">IF(OR(AND($E29="Yes",AM29=1),AND($E29="Maybe", AM29=1)), 1, 0)</f>
        <v>0</v>
      </c>
      <c r="DJ29" s="51">
        <f t="shared" ref="DJ29:DJ38" si="382">IF(OR(AND($E29="Yes",AN29=1),AND($E29="Maybe", AN29=1)), 1, 0)</f>
        <v>0</v>
      </c>
      <c r="DK29" s="51">
        <f t="shared" ref="DK29:DK38" si="383">IF(OR(AND($E29="Yes",AO29=1),AND($E29="Maybe", AO29=1)), 1, 0)</f>
        <v>0</v>
      </c>
      <c r="DL29" s="51">
        <f t="shared" ref="DL29:DL38" si="384">IF(OR(AND($E29="Yes",AP29=1),AND($E29="Maybe", AP29=1)), 1, 0)</f>
        <v>0</v>
      </c>
      <c r="DM29" s="51">
        <f t="shared" ref="DM29:DM38" si="385">IF(OR(AND($E29="Yes",AQ29=1),AND($E29="Maybe", AQ29=1)), 1, 0)</f>
        <v>0</v>
      </c>
      <c r="DN29" s="51">
        <f t="shared" ref="DN29:DN38" si="386">IF(OR(AND($E29="Yes",AR29=1),AND($E29="Maybe", AR29=1)), 1, 0)</f>
        <v>0</v>
      </c>
      <c r="DO29" s="51">
        <f t="shared" ref="DO29:DO38" si="387">IF(OR(AND($E29="Yes",AS29=1),AND($E29="Maybe", AS29=1)), 1, 0)</f>
        <v>0</v>
      </c>
      <c r="DP29" s="51">
        <f t="shared" ref="DP29:DP38" si="388">IF(OR(AND($E29="Yes",AT29=1),AND($E29="Maybe", AT29=1)), 1, 0)</f>
        <v>0</v>
      </c>
      <c r="DQ29" s="51">
        <f t="shared" ref="DQ29:DQ38" si="389">IF(OR(AND($E29="Yes",AU29=1),AND($E29="Maybe", AU29=1)), 1, 0)</f>
        <v>0</v>
      </c>
      <c r="DR29" s="51">
        <f t="shared" ref="DR29:DR38" si="390">IF(OR(AND($E29="Yes",AV29=1),AND($E29="Maybe", AV29=1)), 1, 0)</f>
        <v>0</v>
      </c>
      <c r="DS29" s="51">
        <f t="shared" ref="DS29:DS38" si="391">IF(OR(AND($E29="Yes",AW29=1),AND($E29="Maybe", AW29=1)), 1, 0)</f>
        <v>0</v>
      </c>
      <c r="DT29" s="51">
        <f t="shared" ref="DT29:DT38" si="392">IF(OR(AND($E29="Yes",AX29=1),AND($E29="Maybe", AX29=1)), 1, 0)</f>
        <v>0</v>
      </c>
      <c r="DU29" s="51">
        <f t="shared" ref="DU29:DU38" si="393">IF(OR(AND($E29="Yes",AY29=1),AND($E29="Maybe", AY29=1)), 1, 0)</f>
        <v>0</v>
      </c>
      <c r="DV29" s="51">
        <f t="shared" ref="DV29:DW38" si="394">IF(OR(AND($E29="Yes",AZ29=1),AND($E29="Maybe", AZ29=1)), 1, 0)</f>
        <v>0</v>
      </c>
      <c r="DW29" s="51">
        <f t="shared" si="394"/>
        <v>0</v>
      </c>
      <c r="DX29" s="51">
        <f t="shared" ref="DX29:DX38" si="395">IF(OR(AND($E29="Yes",BB29=1),AND($E29="Maybe", BB29=1)), 1, 0)</f>
        <v>0</v>
      </c>
      <c r="DY29" s="51">
        <f t="shared" ref="DY29:DY38" si="396">IF(OR(AND($E29="Yes",BC29=1),AND($E29="Maybe", BC29=1)), 1, 0)</f>
        <v>0</v>
      </c>
      <c r="DZ29" s="51">
        <f t="shared" ref="DZ29:DZ38" si="397">IF(OR(AND($E29="Yes",BD29=1),AND($E29="Maybe", BD29=1)), 1, 0)</f>
        <v>0</v>
      </c>
      <c r="EA29" s="51">
        <f t="shared" ref="EA29:EA38" si="398">IF(OR(AND($E29="Yes",BE29=1),AND($E29="Maybe", BE29=1)), 1, 0)</f>
        <v>0</v>
      </c>
      <c r="EB29" s="51">
        <f t="shared" ref="EB29:EB38" si="399">IF(OR(AND($E29="Yes",BF29=1),AND($E29="Maybe", BF29=1)), 1, 0)</f>
        <v>0</v>
      </c>
      <c r="EC29" s="51">
        <f t="shared" ref="EC29:EC38" si="400">IF(OR(AND($E29="Yes",BG29=1),AND($E29="Maybe", BG29=1)), 1, 0)</f>
        <v>0</v>
      </c>
      <c r="ED29" s="51">
        <f t="shared" ref="ED29:ED38" si="401">IF(OR(AND($E29="Yes",BH29=1),AND($E29="Maybe", BH29=1)), 1, 0)</f>
        <v>0</v>
      </c>
      <c r="EE29" s="51">
        <f t="shared" ref="EE29:EE38" si="402">IF(OR(AND($E29="Yes",BI29=1),AND($E29="Maybe", BI29=1)), 1, 0)</f>
        <v>0</v>
      </c>
      <c r="EF29" s="51">
        <f t="shared" ref="EF29:EF38" si="403">IF(OR(AND($E29="Yes",BJ29=1),AND($E29="Maybe", BJ29=1)), 1, 0)</f>
        <v>0</v>
      </c>
      <c r="EG29" s="51">
        <f t="shared" ref="EG29:EG38" si="404">IF(OR(AND($E29="Yes",BK29=1),AND($E29="Maybe", BK29=1)), 1, 0)</f>
        <v>0</v>
      </c>
      <c r="EH29" s="51">
        <f t="shared" ref="EH29:EH38" si="405">IF(OR(AND($E29="Yes",BL29=1),AND($E29="Maybe", BL29=1)), 1, 0)</f>
        <v>0</v>
      </c>
      <c r="EI29" s="51">
        <f t="shared" ref="EI29:EI38" si="406">IF(OR(AND($E29="Yes",BM29=1),AND($E29="Maybe", BM29=1)), 1, 0)</f>
        <v>0</v>
      </c>
      <c r="EJ29" s="51">
        <f t="shared" ref="EJ29:EJ38" si="407">IF(OR(AND($E29="Yes",BN29=1),AND($E29="Maybe", BN29=1)), 1, 0)</f>
        <v>0</v>
      </c>
      <c r="EK29" s="51">
        <f t="shared" ref="EK29:EK38" si="408">IF(OR(AND($E29="Yes",BO29=1),AND($E29="Maybe", BO29=1)), 1, 0)</f>
        <v>0</v>
      </c>
      <c r="EL29" s="51">
        <f t="shared" ref="EL29:EL38" si="409">IF(OR(AND($E29="Yes",BP29=1),AND($E29="Maybe", BP29=1)), 1, 0)</f>
        <v>0</v>
      </c>
      <c r="EM29" s="51">
        <f t="shared" ref="EM29:EM38" si="410">IF(OR(AND($E29="Yes",BQ29=1),AND($E29="Maybe", BQ29=1)), 1, 0)</f>
        <v>0</v>
      </c>
      <c r="EN29" s="51">
        <f t="shared" ref="EN29:EN38" si="411">IF(OR(AND($E29="Yes",BR29=1),AND($E29="Maybe", BR29=1)), 1, 0)</f>
        <v>0</v>
      </c>
      <c r="EO29" s="51">
        <f t="shared" ref="EO29:EO38" si="412">IF(OR(AND($E29="Yes",BS29=1),AND($E29="Maybe", BS29=1)), 1, 0)</f>
        <v>0</v>
      </c>
      <c r="EP29" s="51">
        <f t="shared" ref="EP29:EP38" si="413">IF(OR(AND($E29="Yes",BT29=1),AND($E29="Maybe", BT29=1)), 1, 0)</f>
        <v>0</v>
      </c>
      <c r="EQ29" s="51">
        <f t="shared" ref="EQ29:EQ38" si="414">IF(OR(AND($E29="Yes",BU29=1),AND($E29="Maybe", BU29=1)), 1, 0)</f>
        <v>0</v>
      </c>
      <c r="ER29" s="51">
        <f t="shared" ref="ER29:ER38" si="415">IF(OR(AND($E29="Yes",BV29=1),AND($E29="Maybe", BV29=1)), 1, 0)</f>
        <v>0</v>
      </c>
      <c r="ES29" s="51">
        <f t="shared" ref="ES29:ES38" si="416">IF(OR(AND($E29="Yes",BW29=1),AND($E29="Maybe", BW29=1)), 1, 0)</f>
        <v>0</v>
      </c>
      <c r="ET29" s="51">
        <f t="shared" ref="ET29:ET38" si="417">IF(OR(AND($E29="Yes",BX29=1),AND($E29="Maybe", BX29=1)), 1, 0)</f>
        <v>0</v>
      </c>
      <c r="EU29" s="51">
        <f t="shared" ref="EU29:EU38" si="418">IF(OR(AND($E29="Yes",BY29=1),AND($E29="Maybe", BY29=1)), 1, 0)</f>
        <v>0</v>
      </c>
      <c r="EV29" s="51">
        <f t="shared" ref="EV29:EV38" si="419">IF(OR(AND($E29="Yes",BZ29=1),AND($E29="Maybe", BZ29=1)), 1, 0)</f>
        <v>0</v>
      </c>
      <c r="EW29" s="51">
        <f t="shared" ref="EW29:EW38" si="420">IF(OR(AND($E29="Yes",CA29=1),AND($E29="Maybe", CA29=1)), 1, 0)</f>
        <v>0</v>
      </c>
      <c r="EX29" s="51">
        <f t="shared" ref="EX29:EX38" si="421">IF(OR(AND($E29="Yes",CB29=1),AND($E29="Maybe", CB29=1)), 1, 0)</f>
        <v>0</v>
      </c>
      <c r="EY29" s="51">
        <f t="shared" ref="EY29:EY38" si="422">IF(OR(AND($E29="Yes",CC29=1),AND($E29="Maybe", CC29=1)), 1, 0)</f>
        <v>0</v>
      </c>
      <c r="EZ29" s="51">
        <f t="shared" ref="EZ29:EZ38" si="423">IF(OR(AND($E29="Yes",CD29=1),AND($E29="Maybe", CD29=1)), 1, 0)</f>
        <v>0</v>
      </c>
      <c r="FA29" s="51">
        <f t="shared" ref="FA29:FA38" si="424">IF(OR(AND($E29="Yes",CE29=1),AND($E29="Maybe", CE29=1)), 1, 0)</f>
        <v>0</v>
      </c>
      <c r="FB29" s="51">
        <f t="shared" ref="FB29:FB38" si="425">IF(OR(AND($E29="Yes",CF29=1),AND($E29="Maybe", CF29=1)), 1, 0)</f>
        <v>0</v>
      </c>
      <c r="FC29" s="51">
        <f t="shared" ref="FC29:FC38" si="426">IF(OR(AND($E29="Yes",CG29=1),AND($E29="Maybe", CG29=1)), 1, 0)</f>
        <v>0</v>
      </c>
    </row>
    <row r="30" spans="2:159">
      <c r="B30" s="693"/>
      <c r="C30" s="54">
        <v>24</v>
      </c>
      <c r="D30" s="29" t="s">
        <v>90</v>
      </c>
      <c r="E30" s="192"/>
      <c r="F30" s="190"/>
      <c r="G30" s="204" t="s">
        <v>383</v>
      </c>
      <c r="H30" s="205"/>
      <c r="I30" s="205"/>
      <c r="J30" s="216"/>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v>1</v>
      </c>
      <c r="BP30" s="15"/>
      <c r="BQ30" s="15"/>
      <c r="BR30" s="15"/>
      <c r="BS30" s="15"/>
      <c r="BT30" s="15"/>
      <c r="BU30" s="15"/>
      <c r="BV30" s="15"/>
      <c r="BW30" s="15"/>
      <c r="BX30" s="15"/>
      <c r="BY30" s="15"/>
      <c r="BZ30" s="15"/>
      <c r="CA30" s="15"/>
      <c r="CB30" s="15"/>
      <c r="CC30" s="15"/>
      <c r="CD30" s="15"/>
      <c r="CE30" s="173"/>
      <c r="CF30" s="177"/>
      <c r="CG30" s="177"/>
      <c r="CI30" s="51">
        <f t="shared" si="355"/>
        <v>0</v>
      </c>
      <c r="CJ30" s="51">
        <f t="shared" si="356"/>
        <v>0</v>
      </c>
      <c r="CK30" s="51">
        <f t="shared" si="357"/>
        <v>0</v>
      </c>
      <c r="CL30" s="51">
        <f t="shared" si="358"/>
        <v>0</v>
      </c>
      <c r="CM30" s="51">
        <f t="shared" si="359"/>
        <v>0</v>
      </c>
      <c r="CN30" s="51">
        <f t="shared" si="360"/>
        <v>0</v>
      </c>
      <c r="CO30" s="51">
        <f t="shared" si="361"/>
        <v>0</v>
      </c>
      <c r="CP30" s="51">
        <f t="shared" si="362"/>
        <v>0</v>
      </c>
      <c r="CQ30" s="51">
        <f t="shared" si="363"/>
        <v>0</v>
      </c>
      <c r="CR30" s="51">
        <f t="shared" si="364"/>
        <v>0</v>
      </c>
      <c r="CS30" s="51">
        <f t="shared" si="365"/>
        <v>0</v>
      </c>
      <c r="CT30" s="51">
        <f t="shared" si="366"/>
        <v>0</v>
      </c>
      <c r="CU30" s="51">
        <f t="shared" si="367"/>
        <v>0</v>
      </c>
      <c r="CV30" s="51">
        <f t="shared" si="368"/>
        <v>0</v>
      </c>
      <c r="CW30" s="51">
        <f t="shared" si="369"/>
        <v>0</v>
      </c>
      <c r="CX30" s="51">
        <f t="shared" si="370"/>
        <v>0</v>
      </c>
      <c r="CY30" s="51">
        <f t="shared" si="371"/>
        <v>0</v>
      </c>
      <c r="CZ30" s="51">
        <f t="shared" si="372"/>
        <v>0</v>
      </c>
      <c r="DA30" s="51">
        <f t="shared" si="373"/>
        <v>0</v>
      </c>
      <c r="DB30" s="51">
        <f t="shared" si="374"/>
        <v>0</v>
      </c>
      <c r="DC30" s="51">
        <f t="shared" si="375"/>
        <v>0</v>
      </c>
      <c r="DD30" s="51">
        <f t="shared" si="376"/>
        <v>0</v>
      </c>
      <c r="DE30" s="51">
        <f t="shared" si="377"/>
        <v>0</v>
      </c>
      <c r="DF30" s="51">
        <f t="shared" si="378"/>
        <v>0</v>
      </c>
      <c r="DG30" s="51">
        <f t="shared" si="379"/>
        <v>0</v>
      </c>
      <c r="DH30" s="51">
        <f t="shared" si="380"/>
        <v>0</v>
      </c>
      <c r="DI30" s="51">
        <f t="shared" si="381"/>
        <v>0</v>
      </c>
      <c r="DJ30" s="51">
        <f t="shared" si="382"/>
        <v>0</v>
      </c>
      <c r="DK30" s="51">
        <f t="shared" si="383"/>
        <v>0</v>
      </c>
      <c r="DL30" s="51">
        <f t="shared" si="384"/>
        <v>0</v>
      </c>
      <c r="DM30" s="51">
        <f t="shared" si="385"/>
        <v>0</v>
      </c>
      <c r="DN30" s="51">
        <f t="shared" si="386"/>
        <v>0</v>
      </c>
      <c r="DO30" s="51">
        <f t="shared" si="387"/>
        <v>0</v>
      </c>
      <c r="DP30" s="51">
        <f t="shared" si="388"/>
        <v>0</v>
      </c>
      <c r="DQ30" s="51">
        <f t="shared" si="389"/>
        <v>0</v>
      </c>
      <c r="DR30" s="51">
        <f t="shared" si="390"/>
        <v>0</v>
      </c>
      <c r="DS30" s="51">
        <f t="shared" si="391"/>
        <v>0</v>
      </c>
      <c r="DT30" s="51">
        <f t="shared" si="392"/>
        <v>0</v>
      </c>
      <c r="DU30" s="51">
        <f t="shared" si="393"/>
        <v>0</v>
      </c>
      <c r="DV30" s="51">
        <f t="shared" si="394"/>
        <v>0</v>
      </c>
      <c r="DW30" s="51">
        <f t="shared" si="394"/>
        <v>0</v>
      </c>
      <c r="DX30" s="51">
        <f t="shared" si="395"/>
        <v>0</v>
      </c>
      <c r="DY30" s="51">
        <f t="shared" si="396"/>
        <v>0</v>
      </c>
      <c r="DZ30" s="51">
        <f t="shared" si="397"/>
        <v>0</v>
      </c>
      <c r="EA30" s="51">
        <f t="shared" si="398"/>
        <v>0</v>
      </c>
      <c r="EB30" s="51">
        <f t="shared" si="399"/>
        <v>0</v>
      </c>
      <c r="EC30" s="51">
        <f t="shared" si="400"/>
        <v>0</v>
      </c>
      <c r="ED30" s="51">
        <f t="shared" si="401"/>
        <v>0</v>
      </c>
      <c r="EE30" s="51">
        <f t="shared" si="402"/>
        <v>0</v>
      </c>
      <c r="EF30" s="51">
        <f t="shared" si="403"/>
        <v>0</v>
      </c>
      <c r="EG30" s="51">
        <f t="shared" si="404"/>
        <v>0</v>
      </c>
      <c r="EH30" s="51">
        <f t="shared" si="405"/>
        <v>0</v>
      </c>
      <c r="EI30" s="51">
        <f t="shared" si="406"/>
        <v>0</v>
      </c>
      <c r="EJ30" s="51">
        <f t="shared" si="407"/>
        <v>0</v>
      </c>
      <c r="EK30" s="51">
        <f t="shared" si="408"/>
        <v>0</v>
      </c>
      <c r="EL30" s="51">
        <f t="shared" si="409"/>
        <v>0</v>
      </c>
      <c r="EM30" s="51">
        <f t="shared" si="410"/>
        <v>0</v>
      </c>
      <c r="EN30" s="51">
        <f t="shared" si="411"/>
        <v>0</v>
      </c>
      <c r="EO30" s="51">
        <f t="shared" si="412"/>
        <v>0</v>
      </c>
      <c r="EP30" s="51">
        <f t="shared" si="413"/>
        <v>0</v>
      </c>
      <c r="EQ30" s="51">
        <f t="shared" si="414"/>
        <v>0</v>
      </c>
      <c r="ER30" s="51">
        <f t="shared" si="415"/>
        <v>0</v>
      </c>
      <c r="ES30" s="51">
        <f t="shared" si="416"/>
        <v>0</v>
      </c>
      <c r="ET30" s="51">
        <f t="shared" si="417"/>
        <v>0</v>
      </c>
      <c r="EU30" s="51">
        <f t="shared" si="418"/>
        <v>0</v>
      </c>
      <c r="EV30" s="51">
        <f t="shared" si="419"/>
        <v>0</v>
      </c>
      <c r="EW30" s="51">
        <f t="shared" si="420"/>
        <v>0</v>
      </c>
      <c r="EX30" s="51">
        <f t="shared" si="421"/>
        <v>0</v>
      </c>
      <c r="EY30" s="51">
        <f t="shared" si="422"/>
        <v>0</v>
      </c>
      <c r="EZ30" s="51">
        <f t="shared" si="423"/>
        <v>0</v>
      </c>
      <c r="FA30" s="51">
        <f t="shared" si="424"/>
        <v>0</v>
      </c>
      <c r="FB30" s="51">
        <f t="shared" si="425"/>
        <v>0</v>
      </c>
      <c r="FC30" s="51">
        <f t="shared" si="426"/>
        <v>0</v>
      </c>
    </row>
    <row r="31" spans="2:159" ht="31.5">
      <c r="B31" s="693"/>
      <c r="C31" s="54">
        <v>25</v>
      </c>
      <c r="D31" s="29" t="s">
        <v>369</v>
      </c>
      <c r="E31" s="192"/>
      <c r="F31" s="190"/>
      <c r="G31" s="204" t="s">
        <v>383</v>
      </c>
      <c r="H31" s="205" t="s">
        <v>395</v>
      </c>
      <c r="I31" s="205"/>
      <c r="J31" s="216"/>
      <c r="M31" s="15"/>
      <c r="N31" s="15"/>
      <c r="O31" s="15"/>
      <c r="P31" s="15"/>
      <c r="Q31" s="15"/>
      <c r="R31" s="15"/>
      <c r="S31" s="15"/>
      <c r="T31" s="15"/>
      <c r="U31" s="15"/>
      <c r="V31" s="15"/>
      <c r="W31" s="15"/>
      <c r="X31" s="15">
        <v>1</v>
      </c>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73"/>
      <c r="CF31" s="177"/>
      <c r="CG31" s="177"/>
      <c r="CI31" s="51">
        <f t="shared" si="355"/>
        <v>0</v>
      </c>
      <c r="CJ31" s="51">
        <f t="shared" si="356"/>
        <v>0</v>
      </c>
      <c r="CK31" s="51">
        <f t="shared" si="357"/>
        <v>0</v>
      </c>
      <c r="CL31" s="51">
        <f t="shared" si="358"/>
        <v>0</v>
      </c>
      <c r="CM31" s="51">
        <f t="shared" si="359"/>
        <v>0</v>
      </c>
      <c r="CN31" s="51">
        <f t="shared" si="360"/>
        <v>0</v>
      </c>
      <c r="CO31" s="51">
        <f t="shared" si="361"/>
        <v>0</v>
      </c>
      <c r="CP31" s="51">
        <f t="shared" si="362"/>
        <v>0</v>
      </c>
      <c r="CQ31" s="51">
        <f t="shared" si="363"/>
        <v>0</v>
      </c>
      <c r="CR31" s="51">
        <f t="shared" si="364"/>
        <v>0</v>
      </c>
      <c r="CS31" s="51">
        <f t="shared" si="365"/>
        <v>0</v>
      </c>
      <c r="CT31" s="51">
        <f t="shared" si="366"/>
        <v>0</v>
      </c>
      <c r="CU31" s="51">
        <f t="shared" si="367"/>
        <v>0</v>
      </c>
      <c r="CV31" s="51">
        <f t="shared" si="368"/>
        <v>0</v>
      </c>
      <c r="CW31" s="51">
        <f t="shared" si="369"/>
        <v>0</v>
      </c>
      <c r="CX31" s="51">
        <f t="shared" si="370"/>
        <v>0</v>
      </c>
      <c r="CY31" s="51">
        <f t="shared" si="371"/>
        <v>0</v>
      </c>
      <c r="CZ31" s="51">
        <f t="shared" si="372"/>
        <v>0</v>
      </c>
      <c r="DA31" s="51">
        <f t="shared" si="373"/>
        <v>0</v>
      </c>
      <c r="DB31" s="51">
        <f t="shared" si="374"/>
        <v>0</v>
      </c>
      <c r="DC31" s="51">
        <f t="shared" si="375"/>
        <v>0</v>
      </c>
      <c r="DD31" s="51">
        <f t="shared" si="376"/>
        <v>0</v>
      </c>
      <c r="DE31" s="51">
        <f t="shared" si="377"/>
        <v>0</v>
      </c>
      <c r="DF31" s="51">
        <f t="shared" si="378"/>
        <v>0</v>
      </c>
      <c r="DG31" s="51">
        <f t="shared" si="379"/>
        <v>0</v>
      </c>
      <c r="DH31" s="51">
        <f t="shared" si="380"/>
        <v>0</v>
      </c>
      <c r="DI31" s="51">
        <f t="shared" si="381"/>
        <v>0</v>
      </c>
      <c r="DJ31" s="51">
        <f t="shared" si="382"/>
        <v>0</v>
      </c>
      <c r="DK31" s="51">
        <f t="shared" si="383"/>
        <v>0</v>
      </c>
      <c r="DL31" s="51">
        <f t="shared" si="384"/>
        <v>0</v>
      </c>
      <c r="DM31" s="51">
        <f t="shared" si="385"/>
        <v>0</v>
      </c>
      <c r="DN31" s="51">
        <f t="shared" si="386"/>
        <v>0</v>
      </c>
      <c r="DO31" s="51">
        <f t="shared" si="387"/>
        <v>0</v>
      </c>
      <c r="DP31" s="51">
        <f t="shared" si="388"/>
        <v>0</v>
      </c>
      <c r="DQ31" s="51">
        <f t="shared" si="389"/>
        <v>0</v>
      </c>
      <c r="DR31" s="51">
        <f t="shared" si="390"/>
        <v>0</v>
      </c>
      <c r="DS31" s="51">
        <f t="shared" si="391"/>
        <v>0</v>
      </c>
      <c r="DT31" s="51">
        <f t="shared" si="392"/>
        <v>0</v>
      </c>
      <c r="DU31" s="51">
        <f t="shared" si="393"/>
        <v>0</v>
      </c>
      <c r="DV31" s="51">
        <f t="shared" si="394"/>
        <v>0</v>
      </c>
      <c r="DW31" s="51">
        <f t="shared" si="394"/>
        <v>0</v>
      </c>
      <c r="DX31" s="51">
        <f t="shared" si="395"/>
        <v>0</v>
      </c>
      <c r="DY31" s="51">
        <f t="shared" si="396"/>
        <v>0</v>
      </c>
      <c r="DZ31" s="51">
        <f t="shared" si="397"/>
        <v>0</v>
      </c>
      <c r="EA31" s="51">
        <f t="shared" si="398"/>
        <v>0</v>
      </c>
      <c r="EB31" s="51">
        <f t="shared" si="399"/>
        <v>0</v>
      </c>
      <c r="EC31" s="51">
        <f t="shared" si="400"/>
        <v>0</v>
      </c>
      <c r="ED31" s="51">
        <f t="shared" si="401"/>
        <v>0</v>
      </c>
      <c r="EE31" s="51">
        <f t="shared" si="402"/>
        <v>0</v>
      </c>
      <c r="EF31" s="51">
        <f t="shared" si="403"/>
        <v>0</v>
      </c>
      <c r="EG31" s="51">
        <f t="shared" si="404"/>
        <v>0</v>
      </c>
      <c r="EH31" s="51">
        <f t="shared" si="405"/>
        <v>0</v>
      </c>
      <c r="EI31" s="51">
        <f t="shared" si="406"/>
        <v>0</v>
      </c>
      <c r="EJ31" s="51">
        <f t="shared" si="407"/>
        <v>0</v>
      </c>
      <c r="EK31" s="51">
        <f t="shared" si="408"/>
        <v>0</v>
      </c>
      <c r="EL31" s="51">
        <f t="shared" si="409"/>
        <v>0</v>
      </c>
      <c r="EM31" s="51">
        <f t="shared" si="410"/>
        <v>0</v>
      </c>
      <c r="EN31" s="51">
        <f t="shared" si="411"/>
        <v>0</v>
      </c>
      <c r="EO31" s="51">
        <f t="shared" si="412"/>
        <v>0</v>
      </c>
      <c r="EP31" s="51">
        <f t="shared" si="413"/>
        <v>0</v>
      </c>
      <c r="EQ31" s="51">
        <f t="shared" si="414"/>
        <v>0</v>
      </c>
      <c r="ER31" s="51">
        <f t="shared" si="415"/>
        <v>0</v>
      </c>
      <c r="ES31" s="51">
        <f t="shared" si="416"/>
        <v>0</v>
      </c>
      <c r="ET31" s="51">
        <f t="shared" si="417"/>
        <v>0</v>
      </c>
      <c r="EU31" s="51">
        <f t="shared" si="418"/>
        <v>0</v>
      </c>
      <c r="EV31" s="51">
        <f t="shared" si="419"/>
        <v>0</v>
      </c>
      <c r="EW31" s="51">
        <f t="shared" si="420"/>
        <v>0</v>
      </c>
      <c r="EX31" s="51">
        <f t="shared" si="421"/>
        <v>0</v>
      </c>
      <c r="EY31" s="51">
        <f t="shared" si="422"/>
        <v>0</v>
      </c>
      <c r="EZ31" s="51">
        <f t="shared" si="423"/>
        <v>0</v>
      </c>
      <c r="FA31" s="51">
        <f t="shared" si="424"/>
        <v>0</v>
      </c>
      <c r="FB31" s="51">
        <f t="shared" si="425"/>
        <v>0</v>
      </c>
      <c r="FC31" s="51">
        <f t="shared" si="426"/>
        <v>0</v>
      </c>
    </row>
    <row r="32" spans="2:159">
      <c r="B32" s="693"/>
      <c r="C32" s="54">
        <v>26</v>
      </c>
      <c r="D32" s="29" t="s">
        <v>93</v>
      </c>
      <c r="E32" s="192"/>
      <c r="F32" s="190"/>
      <c r="G32" s="204" t="s">
        <v>383</v>
      </c>
      <c r="H32" s="205" t="s">
        <v>395</v>
      </c>
      <c r="I32" s="205"/>
      <c r="J32" s="216"/>
      <c r="M32" s="15">
        <v>1</v>
      </c>
      <c r="N32" s="15">
        <v>1</v>
      </c>
      <c r="O32" s="15"/>
      <c r="P32" s="15"/>
      <c r="Q32" s="15"/>
      <c r="R32" s="15"/>
      <c r="S32" s="15">
        <v>1</v>
      </c>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73"/>
      <c r="CF32" s="177"/>
      <c r="CG32" s="177"/>
      <c r="CI32" s="51">
        <f t="shared" si="355"/>
        <v>0</v>
      </c>
      <c r="CJ32" s="51">
        <f t="shared" si="356"/>
        <v>0</v>
      </c>
      <c r="CK32" s="51">
        <f t="shared" si="357"/>
        <v>0</v>
      </c>
      <c r="CL32" s="51">
        <f t="shared" si="358"/>
        <v>0</v>
      </c>
      <c r="CM32" s="51">
        <f t="shared" si="359"/>
        <v>0</v>
      </c>
      <c r="CN32" s="51">
        <f t="shared" si="360"/>
        <v>0</v>
      </c>
      <c r="CO32" s="51">
        <f t="shared" si="361"/>
        <v>0</v>
      </c>
      <c r="CP32" s="51">
        <f t="shared" si="362"/>
        <v>0</v>
      </c>
      <c r="CQ32" s="51">
        <f t="shared" si="363"/>
        <v>0</v>
      </c>
      <c r="CR32" s="51">
        <f t="shared" si="364"/>
        <v>0</v>
      </c>
      <c r="CS32" s="51">
        <f t="shared" si="365"/>
        <v>0</v>
      </c>
      <c r="CT32" s="51">
        <f t="shared" si="366"/>
        <v>0</v>
      </c>
      <c r="CU32" s="51">
        <f t="shared" si="367"/>
        <v>0</v>
      </c>
      <c r="CV32" s="51">
        <f t="shared" si="368"/>
        <v>0</v>
      </c>
      <c r="CW32" s="51">
        <f t="shared" si="369"/>
        <v>0</v>
      </c>
      <c r="CX32" s="51">
        <f t="shared" si="370"/>
        <v>0</v>
      </c>
      <c r="CY32" s="51">
        <f t="shared" si="371"/>
        <v>0</v>
      </c>
      <c r="CZ32" s="51">
        <f t="shared" si="372"/>
        <v>0</v>
      </c>
      <c r="DA32" s="51">
        <f t="shared" si="373"/>
        <v>0</v>
      </c>
      <c r="DB32" s="51">
        <f t="shared" si="374"/>
        <v>0</v>
      </c>
      <c r="DC32" s="51">
        <f t="shared" si="375"/>
        <v>0</v>
      </c>
      <c r="DD32" s="51">
        <f t="shared" si="376"/>
        <v>0</v>
      </c>
      <c r="DE32" s="51">
        <f t="shared" si="377"/>
        <v>0</v>
      </c>
      <c r="DF32" s="51">
        <f t="shared" si="378"/>
        <v>0</v>
      </c>
      <c r="DG32" s="51">
        <f t="shared" si="379"/>
        <v>0</v>
      </c>
      <c r="DH32" s="51">
        <f t="shared" si="380"/>
        <v>0</v>
      </c>
      <c r="DI32" s="51">
        <f t="shared" si="381"/>
        <v>0</v>
      </c>
      <c r="DJ32" s="51">
        <f t="shared" si="382"/>
        <v>0</v>
      </c>
      <c r="DK32" s="51">
        <f t="shared" si="383"/>
        <v>0</v>
      </c>
      <c r="DL32" s="51">
        <f t="shared" si="384"/>
        <v>0</v>
      </c>
      <c r="DM32" s="51">
        <f t="shared" si="385"/>
        <v>0</v>
      </c>
      <c r="DN32" s="51">
        <f t="shared" si="386"/>
        <v>0</v>
      </c>
      <c r="DO32" s="51">
        <f t="shared" si="387"/>
        <v>0</v>
      </c>
      <c r="DP32" s="51">
        <f t="shared" si="388"/>
        <v>0</v>
      </c>
      <c r="DQ32" s="51">
        <f t="shared" si="389"/>
        <v>0</v>
      </c>
      <c r="DR32" s="51">
        <f t="shared" si="390"/>
        <v>0</v>
      </c>
      <c r="DS32" s="51">
        <f t="shared" si="391"/>
        <v>0</v>
      </c>
      <c r="DT32" s="51">
        <f t="shared" si="392"/>
        <v>0</v>
      </c>
      <c r="DU32" s="51">
        <f t="shared" si="393"/>
        <v>0</v>
      </c>
      <c r="DV32" s="51">
        <f t="shared" si="394"/>
        <v>0</v>
      </c>
      <c r="DW32" s="51">
        <f t="shared" si="394"/>
        <v>0</v>
      </c>
      <c r="DX32" s="51">
        <f t="shared" si="395"/>
        <v>0</v>
      </c>
      <c r="DY32" s="51">
        <f t="shared" si="396"/>
        <v>0</v>
      </c>
      <c r="DZ32" s="51">
        <f t="shared" si="397"/>
        <v>0</v>
      </c>
      <c r="EA32" s="51">
        <f t="shared" si="398"/>
        <v>0</v>
      </c>
      <c r="EB32" s="51">
        <f t="shared" si="399"/>
        <v>0</v>
      </c>
      <c r="EC32" s="51">
        <f t="shared" si="400"/>
        <v>0</v>
      </c>
      <c r="ED32" s="51">
        <f t="shared" si="401"/>
        <v>0</v>
      </c>
      <c r="EE32" s="51">
        <f t="shared" si="402"/>
        <v>0</v>
      </c>
      <c r="EF32" s="51">
        <f t="shared" si="403"/>
        <v>0</v>
      </c>
      <c r="EG32" s="51">
        <f t="shared" si="404"/>
        <v>0</v>
      </c>
      <c r="EH32" s="51">
        <f t="shared" si="405"/>
        <v>0</v>
      </c>
      <c r="EI32" s="51">
        <f t="shared" si="406"/>
        <v>0</v>
      </c>
      <c r="EJ32" s="51">
        <f t="shared" si="407"/>
        <v>0</v>
      </c>
      <c r="EK32" s="51">
        <f t="shared" si="408"/>
        <v>0</v>
      </c>
      <c r="EL32" s="51">
        <f t="shared" si="409"/>
        <v>0</v>
      </c>
      <c r="EM32" s="51">
        <f t="shared" si="410"/>
        <v>0</v>
      </c>
      <c r="EN32" s="51">
        <f t="shared" si="411"/>
        <v>0</v>
      </c>
      <c r="EO32" s="51">
        <f t="shared" si="412"/>
        <v>0</v>
      </c>
      <c r="EP32" s="51">
        <f t="shared" si="413"/>
        <v>0</v>
      </c>
      <c r="EQ32" s="51">
        <f t="shared" si="414"/>
        <v>0</v>
      </c>
      <c r="ER32" s="51">
        <f t="shared" si="415"/>
        <v>0</v>
      </c>
      <c r="ES32" s="51">
        <f t="shared" si="416"/>
        <v>0</v>
      </c>
      <c r="ET32" s="51">
        <f t="shared" si="417"/>
        <v>0</v>
      </c>
      <c r="EU32" s="51">
        <f t="shared" si="418"/>
        <v>0</v>
      </c>
      <c r="EV32" s="51">
        <f t="shared" si="419"/>
        <v>0</v>
      </c>
      <c r="EW32" s="51">
        <f t="shared" si="420"/>
        <v>0</v>
      </c>
      <c r="EX32" s="51">
        <f t="shared" si="421"/>
        <v>0</v>
      </c>
      <c r="EY32" s="51">
        <f t="shared" si="422"/>
        <v>0</v>
      </c>
      <c r="EZ32" s="51">
        <f t="shared" si="423"/>
        <v>0</v>
      </c>
      <c r="FA32" s="51">
        <f t="shared" si="424"/>
        <v>0</v>
      </c>
      <c r="FB32" s="51">
        <f t="shared" si="425"/>
        <v>0</v>
      </c>
      <c r="FC32" s="51">
        <f t="shared" si="426"/>
        <v>0</v>
      </c>
    </row>
    <row r="33" spans="2:159">
      <c r="B33" s="693"/>
      <c r="C33" s="54">
        <v>27</v>
      </c>
      <c r="D33" s="29" t="s">
        <v>91</v>
      </c>
      <c r="E33" s="192"/>
      <c r="F33" s="190"/>
      <c r="G33" s="204" t="s">
        <v>383</v>
      </c>
      <c r="H33" s="205"/>
      <c r="I33" s="205"/>
      <c r="J33" s="216"/>
      <c r="M33" s="15"/>
      <c r="N33" s="15">
        <v>1</v>
      </c>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73"/>
      <c r="CF33" s="177"/>
      <c r="CG33" s="177"/>
      <c r="CI33" s="51">
        <f t="shared" si="355"/>
        <v>0</v>
      </c>
      <c r="CJ33" s="51">
        <f t="shared" si="356"/>
        <v>0</v>
      </c>
      <c r="CK33" s="51">
        <f t="shared" si="357"/>
        <v>0</v>
      </c>
      <c r="CL33" s="51">
        <f t="shared" si="358"/>
        <v>0</v>
      </c>
      <c r="CM33" s="51">
        <f t="shared" si="359"/>
        <v>0</v>
      </c>
      <c r="CN33" s="51">
        <f t="shared" si="360"/>
        <v>0</v>
      </c>
      <c r="CO33" s="51">
        <f t="shared" si="361"/>
        <v>0</v>
      </c>
      <c r="CP33" s="51">
        <f t="shared" si="362"/>
        <v>0</v>
      </c>
      <c r="CQ33" s="51">
        <f t="shared" si="363"/>
        <v>0</v>
      </c>
      <c r="CR33" s="51">
        <f t="shared" si="364"/>
        <v>0</v>
      </c>
      <c r="CS33" s="51">
        <f t="shared" si="365"/>
        <v>0</v>
      </c>
      <c r="CT33" s="51">
        <f t="shared" si="366"/>
        <v>0</v>
      </c>
      <c r="CU33" s="51">
        <f t="shared" si="367"/>
        <v>0</v>
      </c>
      <c r="CV33" s="51">
        <f t="shared" si="368"/>
        <v>0</v>
      </c>
      <c r="CW33" s="51">
        <f t="shared" si="369"/>
        <v>0</v>
      </c>
      <c r="CX33" s="51">
        <f t="shared" si="370"/>
        <v>0</v>
      </c>
      <c r="CY33" s="51">
        <f t="shared" si="371"/>
        <v>0</v>
      </c>
      <c r="CZ33" s="51">
        <f t="shared" si="372"/>
        <v>0</v>
      </c>
      <c r="DA33" s="51">
        <f t="shared" si="373"/>
        <v>0</v>
      </c>
      <c r="DB33" s="51">
        <f t="shared" si="374"/>
        <v>0</v>
      </c>
      <c r="DC33" s="51">
        <f t="shared" si="375"/>
        <v>0</v>
      </c>
      <c r="DD33" s="51">
        <f t="shared" si="376"/>
        <v>0</v>
      </c>
      <c r="DE33" s="51">
        <f t="shared" si="377"/>
        <v>0</v>
      </c>
      <c r="DF33" s="51">
        <f t="shared" si="378"/>
        <v>0</v>
      </c>
      <c r="DG33" s="51">
        <f t="shared" si="379"/>
        <v>0</v>
      </c>
      <c r="DH33" s="51">
        <f t="shared" si="380"/>
        <v>0</v>
      </c>
      <c r="DI33" s="51">
        <f t="shared" si="381"/>
        <v>0</v>
      </c>
      <c r="DJ33" s="51">
        <f t="shared" si="382"/>
        <v>0</v>
      </c>
      <c r="DK33" s="51">
        <f t="shared" si="383"/>
        <v>0</v>
      </c>
      <c r="DL33" s="51">
        <f t="shared" si="384"/>
        <v>0</v>
      </c>
      <c r="DM33" s="51">
        <f t="shared" si="385"/>
        <v>0</v>
      </c>
      <c r="DN33" s="51">
        <f t="shared" si="386"/>
        <v>0</v>
      </c>
      <c r="DO33" s="51">
        <f t="shared" si="387"/>
        <v>0</v>
      </c>
      <c r="DP33" s="51">
        <f t="shared" si="388"/>
        <v>0</v>
      </c>
      <c r="DQ33" s="51">
        <f t="shared" si="389"/>
        <v>0</v>
      </c>
      <c r="DR33" s="51">
        <f t="shared" si="390"/>
        <v>0</v>
      </c>
      <c r="DS33" s="51">
        <f t="shared" si="391"/>
        <v>0</v>
      </c>
      <c r="DT33" s="51">
        <f t="shared" si="392"/>
        <v>0</v>
      </c>
      <c r="DU33" s="51">
        <f t="shared" si="393"/>
        <v>0</v>
      </c>
      <c r="DV33" s="51">
        <f t="shared" si="394"/>
        <v>0</v>
      </c>
      <c r="DW33" s="51">
        <f t="shared" si="394"/>
        <v>0</v>
      </c>
      <c r="DX33" s="51">
        <f t="shared" si="395"/>
        <v>0</v>
      </c>
      <c r="DY33" s="51">
        <f t="shared" si="396"/>
        <v>0</v>
      </c>
      <c r="DZ33" s="51">
        <f t="shared" si="397"/>
        <v>0</v>
      </c>
      <c r="EA33" s="51">
        <f t="shared" si="398"/>
        <v>0</v>
      </c>
      <c r="EB33" s="51">
        <f t="shared" si="399"/>
        <v>0</v>
      </c>
      <c r="EC33" s="51">
        <f t="shared" si="400"/>
        <v>0</v>
      </c>
      <c r="ED33" s="51">
        <f t="shared" si="401"/>
        <v>0</v>
      </c>
      <c r="EE33" s="51">
        <f t="shared" si="402"/>
        <v>0</v>
      </c>
      <c r="EF33" s="51">
        <f t="shared" si="403"/>
        <v>0</v>
      </c>
      <c r="EG33" s="51">
        <f t="shared" si="404"/>
        <v>0</v>
      </c>
      <c r="EH33" s="51">
        <f t="shared" si="405"/>
        <v>0</v>
      </c>
      <c r="EI33" s="51">
        <f t="shared" si="406"/>
        <v>0</v>
      </c>
      <c r="EJ33" s="51">
        <f t="shared" si="407"/>
        <v>0</v>
      </c>
      <c r="EK33" s="51">
        <f t="shared" si="408"/>
        <v>0</v>
      </c>
      <c r="EL33" s="51">
        <f t="shared" si="409"/>
        <v>0</v>
      </c>
      <c r="EM33" s="51">
        <f t="shared" si="410"/>
        <v>0</v>
      </c>
      <c r="EN33" s="51">
        <f t="shared" si="411"/>
        <v>0</v>
      </c>
      <c r="EO33" s="51">
        <f t="shared" si="412"/>
        <v>0</v>
      </c>
      <c r="EP33" s="51">
        <f t="shared" si="413"/>
        <v>0</v>
      </c>
      <c r="EQ33" s="51">
        <f t="shared" si="414"/>
        <v>0</v>
      </c>
      <c r="ER33" s="51">
        <f t="shared" si="415"/>
        <v>0</v>
      </c>
      <c r="ES33" s="51">
        <f t="shared" si="416"/>
        <v>0</v>
      </c>
      <c r="ET33" s="51">
        <f t="shared" si="417"/>
        <v>0</v>
      </c>
      <c r="EU33" s="51">
        <f t="shared" si="418"/>
        <v>0</v>
      </c>
      <c r="EV33" s="51">
        <f t="shared" si="419"/>
        <v>0</v>
      </c>
      <c r="EW33" s="51">
        <f t="shared" si="420"/>
        <v>0</v>
      </c>
      <c r="EX33" s="51">
        <f t="shared" si="421"/>
        <v>0</v>
      </c>
      <c r="EY33" s="51">
        <f t="shared" si="422"/>
        <v>0</v>
      </c>
      <c r="EZ33" s="51">
        <f t="shared" si="423"/>
        <v>0</v>
      </c>
      <c r="FA33" s="51">
        <f t="shared" si="424"/>
        <v>0</v>
      </c>
      <c r="FB33" s="51">
        <f t="shared" si="425"/>
        <v>0</v>
      </c>
      <c r="FC33" s="51">
        <f t="shared" si="426"/>
        <v>0</v>
      </c>
    </row>
    <row r="34" spans="2:159">
      <c r="B34" s="693"/>
      <c r="C34" s="54">
        <v>28</v>
      </c>
      <c r="D34" s="29" t="s">
        <v>370</v>
      </c>
      <c r="E34" s="192"/>
      <c r="F34" s="190"/>
      <c r="G34" s="204" t="s">
        <v>383</v>
      </c>
      <c r="H34" s="205"/>
      <c r="I34" s="205"/>
      <c r="J34" s="216"/>
      <c r="M34" s="15"/>
      <c r="N34" s="15">
        <v>1</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73"/>
      <c r="CF34" s="177"/>
      <c r="CG34" s="177"/>
      <c r="CI34" s="51">
        <f t="shared" si="355"/>
        <v>0</v>
      </c>
      <c r="CJ34" s="51">
        <f t="shared" si="356"/>
        <v>0</v>
      </c>
      <c r="CK34" s="51">
        <f t="shared" si="357"/>
        <v>0</v>
      </c>
      <c r="CL34" s="51">
        <f t="shared" si="358"/>
        <v>0</v>
      </c>
      <c r="CM34" s="51">
        <f t="shared" si="359"/>
        <v>0</v>
      </c>
      <c r="CN34" s="51">
        <f t="shared" si="360"/>
        <v>0</v>
      </c>
      <c r="CO34" s="51">
        <f t="shared" si="361"/>
        <v>0</v>
      </c>
      <c r="CP34" s="51">
        <f t="shared" si="362"/>
        <v>0</v>
      </c>
      <c r="CQ34" s="51">
        <f t="shared" si="363"/>
        <v>0</v>
      </c>
      <c r="CR34" s="51">
        <f t="shared" si="364"/>
        <v>0</v>
      </c>
      <c r="CS34" s="51">
        <f t="shared" si="365"/>
        <v>0</v>
      </c>
      <c r="CT34" s="51">
        <f t="shared" si="366"/>
        <v>0</v>
      </c>
      <c r="CU34" s="51">
        <f t="shared" si="367"/>
        <v>0</v>
      </c>
      <c r="CV34" s="51">
        <f t="shared" si="368"/>
        <v>0</v>
      </c>
      <c r="CW34" s="51">
        <f t="shared" si="369"/>
        <v>0</v>
      </c>
      <c r="CX34" s="51">
        <f t="shared" si="370"/>
        <v>0</v>
      </c>
      <c r="CY34" s="51">
        <f t="shared" si="371"/>
        <v>0</v>
      </c>
      <c r="CZ34" s="51">
        <f t="shared" si="372"/>
        <v>0</v>
      </c>
      <c r="DA34" s="51">
        <f t="shared" si="373"/>
        <v>0</v>
      </c>
      <c r="DB34" s="51">
        <f t="shared" si="374"/>
        <v>0</v>
      </c>
      <c r="DC34" s="51">
        <f t="shared" si="375"/>
        <v>0</v>
      </c>
      <c r="DD34" s="51">
        <f t="shared" si="376"/>
        <v>0</v>
      </c>
      <c r="DE34" s="51">
        <f t="shared" si="377"/>
        <v>0</v>
      </c>
      <c r="DF34" s="51">
        <f t="shared" si="378"/>
        <v>0</v>
      </c>
      <c r="DG34" s="51">
        <f t="shared" si="379"/>
        <v>0</v>
      </c>
      <c r="DH34" s="51">
        <f t="shared" si="380"/>
        <v>0</v>
      </c>
      <c r="DI34" s="51">
        <f t="shared" si="381"/>
        <v>0</v>
      </c>
      <c r="DJ34" s="51">
        <f t="shared" si="382"/>
        <v>0</v>
      </c>
      <c r="DK34" s="51">
        <f t="shared" si="383"/>
        <v>0</v>
      </c>
      <c r="DL34" s="51">
        <f t="shared" si="384"/>
        <v>0</v>
      </c>
      <c r="DM34" s="51">
        <f t="shared" si="385"/>
        <v>0</v>
      </c>
      <c r="DN34" s="51">
        <f t="shared" si="386"/>
        <v>0</v>
      </c>
      <c r="DO34" s="51">
        <f t="shared" si="387"/>
        <v>0</v>
      </c>
      <c r="DP34" s="51">
        <f t="shared" si="388"/>
        <v>0</v>
      </c>
      <c r="DQ34" s="51">
        <f t="shared" si="389"/>
        <v>0</v>
      </c>
      <c r="DR34" s="51">
        <f t="shared" si="390"/>
        <v>0</v>
      </c>
      <c r="DS34" s="51">
        <f t="shared" si="391"/>
        <v>0</v>
      </c>
      <c r="DT34" s="51">
        <f t="shared" si="392"/>
        <v>0</v>
      </c>
      <c r="DU34" s="51">
        <f t="shared" si="393"/>
        <v>0</v>
      </c>
      <c r="DV34" s="51">
        <f t="shared" si="394"/>
        <v>0</v>
      </c>
      <c r="DW34" s="51">
        <f t="shared" si="394"/>
        <v>0</v>
      </c>
      <c r="DX34" s="51">
        <f t="shared" si="395"/>
        <v>0</v>
      </c>
      <c r="DY34" s="51">
        <f t="shared" si="396"/>
        <v>0</v>
      </c>
      <c r="DZ34" s="51">
        <f t="shared" si="397"/>
        <v>0</v>
      </c>
      <c r="EA34" s="51">
        <f t="shared" si="398"/>
        <v>0</v>
      </c>
      <c r="EB34" s="51">
        <f t="shared" si="399"/>
        <v>0</v>
      </c>
      <c r="EC34" s="51">
        <f t="shared" si="400"/>
        <v>0</v>
      </c>
      <c r="ED34" s="51">
        <f t="shared" si="401"/>
        <v>0</v>
      </c>
      <c r="EE34" s="51">
        <f t="shared" si="402"/>
        <v>0</v>
      </c>
      <c r="EF34" s="51">
        <f t="shared" si="403"/>
        <v>0</v>
      </c>
      <c r="EG34" s="51">
        <f t="shared" si="404"/>
        <v>0</v>
      </c>
      <c r="EH34" s="51">
        <f t="shared" si="405"/>
        <v>0</v>
      </c>
      <c r="EI34" s="51">
        <f t="shared" si="406"/>
        <v>0</v>
      </c>
      <c r="EJ34" s="51">
        <f t="shared" si="407"/>
        <v>0</v>
      </c>
      <c r="EK34" s="51">
        <f t="shared" si="408"/>
        <v>0</v>
      </c>
      <c r="EL34" s="51">
        <f t="shared" si="409"/>
        <v>0</v>
      </c>
      <c r="EM34" s="51">
        <f t="shared" si="410"/>
        <v>0</v>
      </c>
      <c r="EN34" s="51">
        <f t="shared" si="411"/>
        <v>0</v>
      </c>
      <c r="EO34" s="51">
        <f t="shared" si="412"/>
        <v>0</v>
      </c>
      <c r="EP34" s="51">
        <f t="shared" si="413"/>
        <v>0</v>
      </c>
      <c r="EQ34" s="51">
        <f t="shared" si="414"/>
        <v>0</v>
      </c>
      <c r="ER34" s="51">
        <f t="shared" si="415"/>
        <v>0</v>
      </c>
      <c r="ES34" s="51">
        <f t="shared" si="416"/>
        <v>0</v>
      </c>
      <c r="ET34" s="51">
        <f t="shared" si="417"/>
        <v>0</v>
      </c>
      <c r="EU34" s="51">
        <f t="shared" si="418"/>
        <v>0</v>
      </c>
      <c r="EV34" s="51">
        <f t="shared" si="419"/>
        <v>0</v>
      </c>
      <c r="EW34" s="51">
        <f t="shared" si="420"/>
        <v>0</v>
      </c>
      <c r="EX34" s="51">
        <f t="shared" si="421"/>
        <v>0</v>
      </c>
      <c r="EY34" s="51">
        <f t="shared" si="422"/>
        <v>0</v>
      </c>
      <c r="EZ34" s="51">
        <f t="shared" si="423"/>
        <v>0</v>
      </c>
      <c r="FA34" s="51">
        <f t="shared" si="424"/>
        <v>0</v>
      </c>
      <c r="FB34" s="51">
        <f t="shared" si="425"/>
        <v>0</v>
      </c>
      <c r="FC34" s="51">
        <f t="shared" si="426"/>
        <v>0</v>
      </c>
    </row>
    <row r="35" spans="2:159">
      <c r="B35" s="693"/>
      <c r="C35" s="54">
        <v>29</v>
      </c>
      <c r="D35" s="29" t="s">
        <v>92</v>
      </c>
      <c r="E35" s="192"/>
      <c r="F35" s="190"/>
      <c r="G35" s="204" t="s">
        <v>383</v>
      </c>
      <c r="H35" s="205" t="s">
        <v>395</v>
      </c>
      <c r="I35" s="205"/>
      <c r="J35" s="216"/>
      <c r="M35" s="15"/>
      <c r="N35" s="15">
        <v>1</v>
      </c>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73"/>
      <c r="CF35" s="177"/>
      <c r="CG35" s="177"/>
      <c r="CI35" s="51">
        <f t="shared" si="355"/>
        <v>0</v>
      </c>
      <c r="CJ35" s="51">
        <f t="shared" si="356"/>
        <v>0</v>
      </c>
      <c r="CK35" s="51">
        <f t="shared" si="357"/>
        <v>0</v>
      </c>
      <c r="CL35" s="51">
        <f t="shared" si="358"/>
        <v>0</v>
      </c>
      <c r="CM35" s="51">
        <f t="shared" si="359"/>
        <v>0</v>
      </c>
      <c r="CN35" s="51">
        <f t="shared" si="360"/>
        <v>0</v>
      </c>
      <c r="CO35" s="51">
        <f t="shared" si="361"/>
        <v>0</v>
      </c>
      <c r="CP35" s="51">
        <f t="shared" si="362"/>
        <v>0</v>
      </c>
      <c r="CQ35" s="51">
        <f t="shared" si="363"/>
        <v>0</v>
      </c>
      <c r="CR35" s="51">
        <f t="shared" si="364"/>
        <v>0</v>
      </c>
      <c r="CS35" s="51">
        <f t="shared" si="365"/>
        <v>0</v>
      </c>
      <c r="CT35" s="51">
        <f t="shared" si="366"/>
        <v>0</v>
      </c>
      <c r="CU35" s="51">
        <f t="shared" si="367"/>
        <v>0</v>
      </c>
      <c r="CV35" s="51">
        <f t="shared" si="368"/>
        <v>0</v>
      </c>
      <c r="CW35" s="51">
        <f t="shared" si="369"/>
        <v>0</v>
      </c>
      <c r="CX35" s="51">
        <f t="shared" si="370"/>
        <v>0</v>
      </c>
      <c r="CY35" s="51">
        <f t="shared" si="371"/>
        <v>0</v>
      </c>
      <c r="CZ35" s="51">
        <f t="shared" si="372"/>
        <v>0</v>
      </c>
      <c r="DA35" s="51">
        <f t="shared" si="373"/>
        <v>0</v>
      </c>
      <c r="DB35" s="51">
        <f t="shared" si="374"/>
        <v>0</v>
      </c>
      <c r="DC35" s="51">
        <f t="shared" si="375"/>
        <v>0</v>
      </c>
      <c r="DD35" s="51">
        <f t="shared" si="376"/>
        <v>0</v>
      </c>
      <c r="DE35" s="51">
        <f t="shared" si="377"/>
        <v>0</v>
      </c>
      <c r="DF35" s="51">
        <f t="shared" si="378"/>
        <v>0</v>
      </c>
      <c r="DG35" s="51">
        <f t="shared" si="379"/>
        <v>0</v>
      </c>
      <c r="DH35" s="51">
        <f t="shared" si="380"/>
        <v>0</v>
      </c>
      <c r="DI35" s="51">
        <f t="shared" si="381"/>
        <v>0</v>
      </c>
      <c r="DJ35" s="51">
        <f t="shared" si="382"/>
        <v>0</v>
      </c>
      <c r="DK35" s="51">
        <f t="shared" si="383"/>
        <v>0</v>
      </c>
      <c r="DL35" s="51">
        <f t="shared" si="384"/>
        <v>0</v>
      </c>
      <c r="DM35" s="51">
        <f t="shared" si="385"/>
        <v>0</v>
      </c>
      <c r="DN35" s="51">
        <f t="shared" si="386"/>
        <v>0</v>
      </c>
      <c r="DO35" s="51">
        <f t="shared" si="387"/>
        <v>0</v>
      </c>
      <c r="DP35" s="51">
        <f t="shared" si="388"/>
        <v>0</v>
      </c>
      <c r="DQ35" s="51">
        <f t="shared" si="389"/>
        <v>0</v>
      </c>
      <c r="DR35" s="51">
        <f t="shared" si="390"/>
        <v>0</v>
      </c>
      <c r="DS35" s="51">
        <f t="shared" si="391"/>
        <v>0</v>
      </c>
      <c r="DT35" s="51">
        <f t="shared" si="392"/>
        <v>0</v>
      </c>
      <c r="DU35" s="51">
        <f t="shared" si="393"/>
        <v>0</v>
      </c>
      <c r="DV35" s="51">
        <f t="shared" si="394"/>
        <v>0</v>
      </c>
      <c r="DW35" s="51">
        <f t="shared" si="394"/>
        <v>0</v>
      </c>
      <c r="DX35" s="51">
        <f t="shared" si="395"/>
        <v>0</v>
      </c>
      <c r="DY35" s="51">
        <f t="shared" si="396"/>
        <v>0</v>
      </c>
      <c r="DZ35" s="51">
        <f t="shared" si="397"/>
        <v>0</v>
      </c>
      <c r="EA35" s="51">
        <f t="shared" si="398"/>
        <v>0</v>
      </c>
      <c r="EB35" s="51">
        <f t="shared" si="399"/>
        <v>0</v>
      </c>
      <c r="EC35" s="51">
        <f t="shared" si="400"/>
        <v>0</v>
      </c>
      <c r="ED35" s="51">
        <f t="shared" si="401"/>
        <v>0</v>
      </c>
      <c r="EE35" s="51">
        <f t="shared" si="402"/>
        <v>0</v>
      </c>
      <c r="EF35" s="51">
        <f t="shared" si="403"/>
        <v>0</v>
      </c>
      <c r="EG35" s="51">
        <f t="shared" si="404"/>
        <v>0</v>
      </c>
      <c r="EH35" s="51">
        <f t="shared" si="405"/>
        <v>0</v>
      </c>
      <c r="EI35" s="51">
        <f t="shared" si="406"/>
        <v>0</v>
      </c>
      <c r="EJ35" s="51">
        <f t="shared" si="407"/>
        <v>0</v>
      </c>
      <c r="EK35" s="51">
        <f t="shared" si="408"/>
        <v>0</v>
      </c>
      <c r="EL35" s="51">
        <f t="shared" si="409"/>
        <v>0</v>
      </c>
      <c r="EM35" s="51">
        <f t="shared" si="410"/>
        <v>0</v>
      </c>
      <c r="EN35" s="51">
        <f t="shared" si="411"/>
        <v>0</v>
      </c>
      <c r="EO35" s="51">
        <f t="shared" si="412"/>
        <v>0</v>
      </c>
      <c r="EP35" s="51">
        <f t="shared" si="413"/>
        <v>0</v>
      </c>
      <c r="EQ35" s="51">
        <f t="shared" si="414"/>
        <v>0</v>
      </c>
      <c r="ER35" s="51">
        <f t="shared" si="415"/>
        <v>0</v>
      </c>
      <c r="ES35" s="51">
        <f t="shared" si="416"/>
        <v>0</v>
      </c>
      <c r="ET35" s="51">
        <f t="shared" si="417"/>
        <v>0</v>
      </c>
      <c r="EU35" s="51">
        <f t="shared" si="418"/>
        <v>0</v>
      </c>
      <c r="EV35" s="51">
        <f t="shared" si="419"/>
        <v>0</v>
      </c>
      <c r="EW35" s="51">
        <f t="shared" si="420"/>
        <v>0</v>
      </c>
      <c r="EX35" s="51">
        <f t="shared" si="421"/>
        <v>0</v>
      </c>
      <c r="EY35" s="51">
        <f t="shared" si="422"/>
        <v>0</v>
      </c>
      <c r="EZ35" s="51">
        <f t="shared" si="423"/>
        <v>0</v>
      </c>
      <c r="FA35" s="51">
        <f t="shared" si="424"/>
        <v>0</v>
      </c>
      <c r="FB35" s="51">
        <f t="shared" si="425"/>
        <v>0</v>
      </c>
      <c r="FC35" s="51">
        <f t="shared" si="426"/>
        <v>0</v>
      </c>
    </row>
    <row r="36" spans="2:159" ht="31.5">
      <c r="B36" s="693"/>
      <c r="C36" s="54">
        <v>30</v>
      </c>
      <c r="D36" s="29" t="s">
        <v>137</v>
      </c>
      <c r="E36" s="192"/>
      <c r="F36" s="190"/>
      <c r="G36" s="204" t="s">
        <v>383</v>
      </c>
      <c r="H36" s="205" t="s">
        <v>395</v>
      </c>
      <c r="I36" s="205"/>
      <c r="J36" s="216"/>
      <c r="M36" s="15"/>
      <c r="N36" s="15"/>
      <c r="O36" s="15"/>
      <c r="P36" s="15"/>
      <c r="Q36" s="15"/>
      <c r="R36" s="15"/>
      <c r="S36" s="15"/>
      <c r="T36" s="15"/>
      <c r="U36" s="15">
        <v>1</v>
      </c>
      <c r="V36" s="15"/>
      <c r="W36" s="15">
        <v>1</v>
      </c>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73"/>
      <c r="CF36" s="177"/>
      <c r="CG36" s="177"/>
      <c r="CI36" s="51">
        <f t="shared" si="355"/>
        <v>0</v>
      </c>
      <c r="CJ36" s="51">
        <f t="shared" si="356"/>
        <v>0</v>
      </c>
      <c r="CK36" s="51">
        <f t="shared" si="357"/>
        <v>0</v>
      </c>
      <c r="CL36" s="51">
        <f t="shared" si="358"/>
        <v>0</v>
      </c>
      <c r="CM36" s="51">
        <f t="shared" si="359"/>
        <v>0</v>
      </c>
      <c r="CN36" s="51">
        <f t="shared" si="360"/>
        <v>0</v>
      </c>
      <c r="CO36" s="51">
        <f t="shared" si="361"/>
        <v>0</v>
      </c>
      <c r="CP36" s="51">
        <f t="shared" si="362"/>
        <v>0</v>
      </c>
      <c r="CQ36" s="51">
        <f t="shared" si="363"/>
        <v>0</v>
      </c>
      <c r="CR36" s="51">
        <f t="shared" si="364"/>
        <v>0</v>
      </c>
      <c r="CS36" s="51">
        <f t="shared" si="365"/>
        <v>0</v>
      </c>
      <c r="CT36" s="51">
        <f t="shared" si="366"/>
        <v>0</v>
      </c>
      <c r="CU36" s="51">
        <f t="shared" si="367"/>
        <v>0</v>
      </c>
      <c r="CV36" s="51">
        <f t="shared" si="368"/>
        <v>0</v>
      </c>
      <c r="CW36" s="51">
        <f t="shared" si="369"/>
        <v>0</v>
      </c>
      <c r="CX36" s="51">
        <f t="shared" si="370"/>
        <v>0</v>
      </c>
      <c r="CY36" s="51">
        <f t="shared" si="371"/>
        <v>0</v>
      </c>
      <c r="CZ36" s="51">
        <f t="shared" si="372"/>
        <v>0</v>
      </c>
      <c r="DA36" s="51">
        <f t="shared" si="373"/>
        <v>0</v>
      </c>
      <c r="DB36" s="51">
        <f t="shared" si="374"/>
        <v>0</v>
      </c>
      <c r="DC36" s="51">
        <f t="shared" si="375"/>
        <v>0</v>
      </c>
      <c r="DD36" s="51">
        <f t="shared" si="376"/>
        <v>0</v>
      </c>
      <c r="DE36" s="51">
        <f t="shared" si="377"/>
        <v>0</v>
      </c>
      <c r="DF36" s="51">
        <f t="shared" si="378"/>
        <v>0</v>
      </c>
      <c r="DG36" s="51">
        <f t="shared" si="379"/>
        <v>0</v>
      </c>
      <c r="DH36" s="51">
        <f t="shared" si="380"/>
        <v>0</v>
      </c>
      <c r="DI36" s="51">
        <f t="shared" si="381"/>
        <v>0</v>
      </c>
      <c r="DJ36" s="51">
        <f t="shared" si="382"/>
        <v>0</v>
      </c>
      <c r="DK36" s="51">
        <f t="shared" si="383"/>
        <v>0</v>
      </c>
      <c r="DL36" s="51">
        <f t="shared" si="384"/>
        <v>0</v>
      </c>
      <c r="DM36" s="51">
        <f t="shared" si="385"/>
        <v>0</v>
      </c>
      <c r="DN36" s="51">
        <f t="shared" si="386"/>
        <v>0</v>
      </c>
      <c r="DO36" s="51">
        <f t="shared" si="387"/>
        <v>0</v>
      </c>
      <c r="DP36" s="51">
        <f t="shared" si="388"/>
        <v>0</v>
      </c>
      <c r="DQ36" s="51">
        <f t="shared" si="389"/>
        <v>0</v>
      </c>
      <c r="DR36" s="51">
        <f t="shared" si="390"/>
        <v>0</v>
      </c>
      <c r="DS36" s="51">
        <f t="shared" si="391"/>
        <v>0</v>
      </c>
      <c r="DT36" s="51">
        <f t="shared" si="392"/>
        <v>0</v>
      </c>
      <c r="DU36" s="51">
        <f t="shared" si="393"/>
        <v>0</v>
      </c>
      <c r="DV36" s="51">
        <f t="shared" si="394"/>
        <v>0</v>
      </c>
      <c r="DW36" s="51">
        <f t="shared" si="394"/>
        <v>0</v>
      </c>
      <c r="DX36" s="51">
        <f t="shared" si="395"/>
        <v>0</v>
      </c>
      <c r="DY36" s="51">
        <f t="shared" si="396"/>
        <v>0</v>
      </c>
      <c r="DZ36" s="51">
        <f t="shared" si="397"/>
        <v>0</v>
      </c>
      <c r="EA36" s="51">
        <f t="shared" si="398"/>
        <v>0</v>
      </c>
      <c r="EB36" s="51">
        <f t="shared" si="399"/>
        <v>0</v>
      </c>
      <c r="EC36" s="51">
        <f t="shared" si="400"/>
        <v>0</v>
      </c>
      <c r="ED36" s="51">
        <f t="shared" si="401"/>
        <v>0</v>
      </c>
      <c r="EE36" s="51">
        <f t="shared" si="402"/>
        <v>0</v>
      </c>
      <c r="EF36" s="51">
        <f t="shared" si="403"/>
        <v>0</v>
      </c>
      <c r="EG36" s="51">
        <f t="shared" si="404"/>
        <v>0</v>
      </c>
      <c r="EH36" s="51">
        <f t="shared" si="405"/>
        <v>0</v>
      </c>
      <c r="EI36" s="51">
        <f t="shared" si="406"/>
        <v>0</v>
      </c>
      <c r="EJ36" s="51">
        <f t="shared" si="407"/>
        <v>0</v>
      </c>
      <c r="EK36" s="51">
        <f t="shared" si="408"/>
        <v>0</v>
      </c>
      <c r="EL36" s="51">
        <f t="shared" si="409"/>
        <v>0</v>
      </c>
      <c r="EM36" s="51">
        <f t="shared" si="410"/>
        <v>0</v>
      </c>
      <c r="EN36" s="51">
        <f t="shared" si="411"/>
        <v>0</v>
      </c>
      <c r="EO36" s="51">
        <f t="shared" si="412"/>
        <v>0</v>
      </c>
      <c r="EP36" s="51">
        <f t="shared" si="413"/>
        <v>0</v>
      </c>
      <c r="EQ36" s="51">
        <f t="shared" si="414"/>
        <v>0</v>
      </c>
      <c r="ER36" s="51">
        <f t="shared" si="415"/>
        <v>0</v>
      </c>
      <c r="ES36" s="51">
        <f t="shared" si="416"/>
        <v>0</v>
      </c>
      <c r="ET36" s="51">
        <f t="shared" si="417"/>
        <v>0</v>
      </c>
      <c r="EU36" s="51">
        <f t="shared" si="418"/>
        <v>0</v>
      </c>
      <c r="EV36" s="51">
        <f t="shared" si="419"/>
        <v>0</v>
      </c>
      <c r="EW36" s="51">
        <f t="shared" si="420"/>
        <v>0</v>
      </c>
      <c r="EX36" s="51">
        <f t="shared" si="421"/>
        <v>0</v>
      </c>
      <c r="EY36" s="51">
        <f t="shared" si="422"/>
        <v>0</v>
      </c>
      <c r="EZ36" s="51">
        <f t="shared" si="423"/>
        <v>0</v>
      </c>
      <c r="FA36" s="51">
        <f t="shared" si="424"/>
        <v>0</v>
      </c>
      <c r="FB36" s="51">
        <f t="shared" si="425"/>
        <v>0</v>
      </c>
      <c r="FC36" s="51">
        <f t="shared" si="426"/>
        <v>0</v>
      </c>
    </row>
    <row r="37" spans="2:159">
      <c r="B37" s="693"/>
      <c r="C37" s="54">
        <v>31</v>
      </c>
      <c r="D37" s="29" t="s">
        <v>22</v>
      </c>
      <c r="E37" s="192"/>
      <c r="F37" s="190"/>
      <c r="G37" s="204" t="s">
        <v>383</v>
      </c>
      <c r="H37" s="205" t="s">
        <v>395</v>
      </c>
      <c r="I37" s="205"/>
      <c r="J37" s="216"/>
      <c r="M37" s="15"/>
      <c r="N37" s="15"/>
      <c r="O37" s="15"/>
      <c r="P37" s="15"/>
      <c r="Q37" s="15"/>
      <c r="R37" s="15"/>
      <c r="S37" s="15"/>
      <c r="T37" s="15"/>
      <c r="U37" s="15">
        <v>1</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73"/>
      <c r="CF37" s="177"/>
      <c r="CG37" s="177"/>
      <c r="CI37" s="51">
        <f t="shared" si="355"/>
        <v>0</v>
      </c>
      <c r="CJ37" s="51">
        <f t="shared" si="356"/>
        <v>0</v>
      </c>
      <c r="CK37" s="51">
        <f t="shared" si="357"/>
        <v>0</v>
      </c>
      <c r="CL37" s="51">
        <f t="shared" si="358"/>
        <v>0</v>
      </c>
      <c r="CM37" s="51">
        <f t="shared" si="359"/>
        <v>0</v>
      </c>
      <c r="CN37" s="51">
        <f t="shared" si="360"/>
        <v>0</v>
      </c>
      <c r="CO37" s="51">
        <f t="shared" si="361"/>
        <v>0</v>
      </c>
      <c r="CP37" s="51">
        <f t="shared" si="362"/>
        <v>0</v>
      </c>
      <c r="CQ37" s="51">
        <f t="shared" si="363"/>
        <v>0</v>
      </c>
      <c r="CR37" s="51">
        <f t="shared" si="364"/>
        <v>0</v>
      </c>
      <c r="CS37" s="51">
        <f t="shared" si="365"/>
        <v>0</v>
      </c>
      <c r="CT37" s="51">
        <f t="shared" si="366"/>
        <v>0</v>
      </c>
      <c r="CU37" s="51">
        <f t="shared" si="367"/>
        <v>0</v>
      </c>
      <c r="CV37" s="51">
        <f t="shared" si="368"/>
        <v>0</v>
      </c>
      <c r="CW37" s="51">
        <f t="shared" si="369"/>
        <v>0</v>
      </c>
      <c r="CX37" s="51">
        <f t="shared" si="370"/>
        <v>0</v>
      </c>
      <c r="CY37" s="51">
        <f t="shared" si="371"/>
        <v>0</v>
      </c>
      <c r="CZ37" s="51">
        <f t="shared" si="372"/>
        <v>0</v>
      </c>
      <c r="DA37" s="51">
        <f t="shared" si="373"/>
        <v>0</v>
      </c>
      <c r="DB37" s="51">
        <f t="shared" si="374"/>
        <v>0</v>
      </c>
      <c r="DC37" s="51">
        <f t="shared" si="375"/>
        <v>0</v>
      </c>
      <c r="DD37" s="51">
        <f t="shared" si="376"/>
        <v>0</v>
      </c>
      <c r="DE37" s="51">
        <f t="shared" si="377"/>
        <v>0</v>
      </c>
      <c r="DF37" s="51">
        <f t="shared" si="378"/>
        <v>0</v>
      </c>
      <c r="DG37" s="51">
        <f t="shared" si="379"/>
        <v>0</v>
      </c>
      <c r="DH37" s="51">
        <f t="shared" si="380"/>
        <v>0</v>
      </c>
      <c r="DI37" s="51">
        <f t="shared" si="381"/>
        <v>0</v>
      </c>
      <c r="DJ37" s="51">
        <f t="shared" si="382"/>
        <v>0</v>
      </c>
      <c r="DK37" s="51">
        <f t="shared" si="383"/>
        <v>0</v>
      </c>
      <c r="DL37" s="51">
        <f t="shared" si="384"/>
        <v>0</v>
      </c>
      <c r="DM37" s="51">
        <f t="shared" si="385"/>
        <v>0</v>
      </c>
      <c r="DN37" s="51">
        <f t="shared" si="386"/>
        <v>0</v>
      </c>
      <c r="DO37" s="51">
        <f t="shared" si="387"/>
        <v>0</v>
      </c>
      <c r="DP37" s="51">
        <f t="shared" si="388"/>
        <v>0</v>
      </c>
      <c r="DQ37" s="51">
        <f t="shared" si="389"/>
        <v>0</v>
      </c>
      <c r="DR37" s="51">
        <f t="shared" si="390"/>
        <v>0</v>
      </c>
      <c r="DS37" s="51">
        <f t="shared" si="391"/>
        <v>0</v>
      </c>
      <c r="DT37" s="51">
        <f t="shared" si="392"/>
        <v>0</v>
      </c>
      <c r="DU37" s="51">
        <f t="shared" si="393"/>
        <v>0</v>
      </c>
      <c r="DV37" s="51">
        <f t="shared" si="394"/>
        <v>0</v>
      </c>
      <c r="DW37" s="51">
        <f t="shared" si="394"/>
        <v>0</v>
      </c>
      <c r="DX37" s="51">
        <f t="shared" si="395"/>
        <v>0</v>
      </c>
      <c r="DY37" s="51">
        <f t="shared" si="396"/>
        <v>0</v>
      </c>
      <c r="DZ37" s="51">
        <f t="shared" si="397"/>
        <v>0</v>
      </c>
      <c r="EA37" s="51">
        <f t="shared" si="398"/>
        <v>0</v>
      </c>
      <c r="EB37" s="51">
        <f t="shared" si="399"/>
        <v>0</v>
      </c>
      <c r="EC37" s="51">
        <f t="shared" si="400"/>
        <v>0</v>
      </c>
      <c r="ED37" s="51">
        <f t="shared" si="401"/>
        <v>0</v>
      </c>
      <c r="EE37" s="51">
        <f t="shared" si="402"/>
        <v>0</v>
      </c>
      <c r="EF37" s="51">
        <f t="shared" si="403"/>
        <v>0</v>
      </c>
      <c r="EG37" s="51">
        <f t="shared" si="404"/>
        <v>0</v>
      </c>
      <c r="EH37" s="51">
        <f t="shared" si="405"/>
        <v>0</v>
      </c>
      <c r="EI37" s="51">
        <f t="shared" si="406"/>
        <v>0</v>
      </c>
      <c r="EJ37" s="51">
        <f t="shared" si="407"/>
        <v>0</v>
      </c>
      <c r="EK37" s="51">
        <f t="shared" si="408"/>
        <v>0</v>
      </c>
      <c r="EL37" s="51">
        <f t="shared" si="409"/>
        <v>0</v>
      </c>
      <c r="EM37" s="51">
        <f t="shared" si="410"/>
        <v>0</v>
      </c>
      <c r="EN37" s="51">
        <f t="shared" si="411"/>
        <v>0</v>
      </c>
      <c r="EO37" s="51">
        <f t="shared" si="412"/>
        <v>0</v>
      </c>
      <c r="EP37" s="51">
        <f t="shared" si="413"/>
        <v>0</v>
      </c>
      <c r="EQ37" s="51">
        <f t="shared" si="414"/>
        <v>0</v>
      </c>
      <c r="ER37" s="51">
        <f t="shared" si="415"/>
        <v>0</v>
      </c>
      <c r="ES37" s="51">
        <f t="shared" si="416"/>
        <v>0</v>
      </c>
      <c r="ET37" s="51">
        <f t="shared" si="417"/>
        <v>0</v>
      </c>
      <c r="EU37" s="51">
        <f t="shared" si="418"/>
        <v>0</v>
      </c>
      <c r="EV37" s="51">
        <f t="shared" si="419"/>
        <v>0</v>
      </c>
      <c r="EW37" s="51">
        <f t="shared" si="420"/>
        <v>0</v>
      </c>
      <c r="EX37" s="51">
        <f t="shared" si="421"/>
        <v>0</v>
      </c>
      <c r="EY37" s="51">
        <f t="shared" si="422"/>
        <v>0</v>
      </c>
      <c r="EZ37" s="51">
        <f t="shared" si="423"/>
        <v>0</v>
      </c>
      <c r="FA37" s="51">
        <f t="shared" si="424"/>
        <v>0</v>
      </c>
      <c r="FB37" s="51">
        <f t="shared" si="425"/>
        <v>0</v>
      </c>
      <c r="FC37" s="51">
        <f t="shared" si="426"/>
        <v>0</v>
      </c>
    </row>
    <row r="38" spans="2:159">
      <c r="B38" s="693"/>
      <c r="C38" s="54">
        <v>32</v>
      </c>
      <c r="D38" s="29" t="s">
        <v>94</v>
      </c>
      <c r="E38" s="192"/>
      <c r="F38" s="190"/>
      <c r="G38" s="204" t="s">
        <v>383</v>
      </c>
      <c r="H38" s="205"/>
      <c r="I38" s="205"/>
      <c r="J38" s="216"/>
      <c r="M38" s="15"/>
      <c r="N38" s="15"/>
      <c r="O38" s="15"/>
      <c r="P38" s="15"/>
      <c r="Q38" s="15"/>
      <c r="R38" s="15">
        <v>1</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73"/>
      <c r="CF38" s="177"/>
      <c r="CG38" s="177"/>
      <c r="CI38" s="51">
        <f t="shared" si="355"/>
        <v>0</v>
      </c>
      <c r="CJ38" s="51">
        <f t="shared" si="356"/>
        <v>0</v>
      </c>
      <c r="CK38" s="51">
        <f t="shared" si="357"/>
        <v>0</v>
      </c>
      <c r="CL38" s="51">
        <f t="shared" si="358"/>
        <v>0</v>
      </c>
      <c r="CM38" s="51">
        <f t="shared" si="359"/>
        <v>0</v>
      </c>
      <c r="CN38" s="51">
        <f t="shared" si="360"/>
        <v>0</v>
      </c>
      <c r="CO38" s="51">
        <f t="shared" si="361"/>
        <v>0</v>
      </c>
      <c r="CP38" s="51">
        <f t="shared" si="362"/>
        <v>0</v>
      </c>
      <c r="CQ38" s="51">
        <f t="shared" si="363"/>
        <v>0</v>
      </c>
      <c r="CR38" s="51">
        <f t="shared" si="364"/>
        <v>0</v>
      </c>
      <c r="CS38" s="51">
        <f t="shared" si="365"/>
        <v>0</v>
      </c>
      <c r="CT38" s="51">
        <f t="shared" si="366"/>
        <v>0</v>
      </c>
      <c r="CU38" s="51">
        <f t="shared" si="367"/>
        <v>0</v>
      </c>
      <c r="CV38" s="51">
        <f t="shared" si="368"/>
        <v>0</v>
      </c>
      <c r="CW38" s="51">
        <f t="shared" si="369"/>
        <v>0</v>
      </c>
      <c r="CX38" s="51">
        <f t="shared" si="370"/>
        <v>0</v>
      </c>
      <c r="CY38" s="51">
        <f t="shared" si="371"/>
        <v>0</v>
      </c>
      <c r="CZ38" s="51">
        <f t="shared" si="372"/>
        <v>0</v>
      </c>
      <c r="DA38" s="51">
        <f t="shared" si="373"/>
        <v>0</v>
      </c>
      <c r="DB38" s="51">
        <f t="shared" si="374"/>
        <v>0</v>
      </c>
      <c r="DC38" s="51">
        <f t="shared" si="375"/>
        <v>0</v>
      </c>
      <c r="DD38" s="51">
        <f t="shared" si="376"/>
        <v>0</v>
      </c>
      <c r="DE38" s="51">
        <f t="shared" si="377"/>
        <v>0</v>
      </c>
      <c r="DF38" s="51">
        <f t="shared" si="378"/>
        <v>0</v>
      </c>
      <c r="DG38" s="51">
        <f t="shared" si="379"/>
        <v>0</v>
      </c>
      <c r="DH38" s="51">
        <f t="shared" si="380"/>
        <v>0</v>
      </c>
      <c r="DI38" s="51">
        <f t="shared" si="381"/>
        <v>0</v>
      </c>
      <c r="DJ38" s="51">
        <f t="shared" si="382"/>
        <v>0</v>
      </c>
      <c r="DK38" s="51">
        <f t="shared" si="383"/>
        <v>0</v>
      </c>
      <c r="DL38" s="51">
        <f t="shared" si="384"/>
        <v>0</v>
      </c>
      <c r="DM38" s="51">
        <f t="shared" si="385"/>
        <v>0</v>
      </c>
      <c r="DN38" s="51">
        <f t="shared" si="386"/>
        <v>0</v>
      </c>
      <c r="DO38" s="51">
        <f t="shared" si="387"/>
        <v>0</v>
      </c>
      <c r="DP38" s="51">
        <f t="shared" si="388"/>
        <v>0</v>
      </c>
      <c r="DQ38" s="51">
        <f t="shared" si="389"/>
        <v>0</v>
      </c>
      <c r="DR38" s="51">
        <f t="shared" si="390"/>
        <v>0</v>
      </c>
      <c r="DS38" s="51">
        <f t="shared" si="391"/>
        <v>0</v>
      </c>
      <c r="DT38" s="51">
        <f t="shared" si="392"/>
        <v>0</v>
      </c>
      <c r="DU38" s="51">
        <f t="shared" si="393"/>
        <v>0</v>
      </c>
      <c r="DV38" s="51">
        <f t="shared" si="394"/>
        <v>0</v>
      </c>
      <c r="DW38" s="51">
        <f t="shared" si="394"/>
        <v>0</v>
      </c>
      <c r="DX38" s="51">
        <f t="shared" si="395"/>
        <v>0</v>
      </c>
      <c r="DY38" s="51">
        <f t="shared" si="396"/>
        <v>0</v>
      </c>
      <c r="DZ38" s="51">
        <f t="shared" si="397"/>
        <v>0</v>
      </c>
      <c r="EA38" s="51">
        <f t="shared" si="398"/>
        <v>0</v>
      </c>
      <c r="EB38" s="51">
        <f t="shared" si="399"/>
        <v>0</v>
      </c>
      <c r="EC38" s="51">
        <f t="shared" si="400"/>
        <v>0</v>
      </c>
      <c r="ED38" s="51">
        <f t="shared" si="401"/>
        <v>0</v>
      </c>
      <c r="EE38" s="51">
        <f t="shared" si="402"/>
        <v>0</v>
      </c>
      <c r="EF38" s="51">
        <f t="shared" si="403"/>
        <v>0</v>
      </c>
      <c r="EG38" s="51">
        <f t="shared" si="404"/>
        <v>0</v>
      </c>
      <c r="EH38" s="51">
        <f t="shared" si="405"/>
        <v>0</v>
      </c>
      <c r="EI38" s="51">
        <f t="shared" si="406"/>
        <v>0</v>
      </c>
      <c r="EJ38" s="51">
        <f t="shared" si="407"/>
        <v>0</v>
      </c>
      <c r="EK38" s="51">
        <f t="shared" si="408"/>
        <v>0</v>
      </c>
      <c r="EL38" s="51">
        <f t="shared" si="409"/>
        <v>0</v>
      </c>
      <c r="EM38" s="51">
        <f t="shared" si="410"/>
        <v>0</v>
      </c>
      <c r="EN38" s="51">
        <f t="shared" si="411"/>
        <v>0</v>
      </c>
      <c r="EO38" s="51">
        <f t="shared" si="412"/>
        <v>0</v>
      </c>
      <c r="EP38" s="51">
        <f t="shared" si="413"/>
        <v>0</v>
      </c>
      <c r="EQ38" s="51">
        <f t="shared" si="414"/>
        <v>0</v>
      </c>
      <c r="ER38" s="51">
        <f t="shared" si="415"/>
        <v>0</v>
      </c>
      <c r="ES38" s="51">
        <f t="shared" si="416"/>
        <v>0</v>
      </c>
      <c r="ET38" s="51">
        <f t="shared" si="417"/>
        <v>0</v>
      </c>
      <c r="EU38" s="51">
        <f t="shared" si="418"/>
        <v>0</v>
      </c>
      <c r="EV38" s="51">
        <f t="shared" si="419"/>
        <v>0</v>
      </c>
      <c r="EW38" s="51">
        <f t="shared" si="420"/>
        <v>0</v>
      </c>
      <c r="EX38" s="51">
        <f t="shared" si="421"/>
        <v>0</v>
      </c>
      <c r="EY38" s="51">
        <f t="shared" si="422"/>
        <v>0</v>
      </c>
      <c r="EZ38" s="51">
        <f t="shared" si="423"/>
        <v>0</v>
      </c>
      <c r="FA38" s="51">
        <f t="shared" si="424"/>
        <v>0</v>
      </c>
      <c r="FB38" s="51">
        <f t="shared" si="425"/>
        <v>0</v>
      </c>
      <c r="FC38" s="51">
        <f t="shared" si="426"/>
        <v>0</v>
      </c>
    </row>
    <row r="39" spans="2:159">
      <c r="B39" s="693"/>
      <c r="C39" s="54">
        <v>33</v>
      </c>
      <c r="D39" s="29" t="s">
        <v>23</v>
      </c>
      <c r="E39" s="192"/>
      <c r="F39" s="190"/>
      <c r="G39" s="204" t="s">
        <v>383</v>
      </c>
      <c r="H39" s="205" t="s">
        <v>394</v>
      </c>
      <c r="I39" s="205" t="s">
        <v>397</v>
      </c>
      <c r="J39" s="216"/>
      <c r="M39" s="15"/>
      <c r="N39" s="15"/>
      <c r="O39" s="15"/>
      <c r="P39" s="15"/>
      <c r="Q39" s="15"/>
      <c r="R39" s="15">
        <v>1</v>
      </c>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73"/>
      <c r="CF39" s="177"/>
      <c r="CG39" s="177"/>
      <c r="CI39" s="50">
        <f t="shared" ref="CI39:DN39" si="427">IF(OR(AND($E39="No",M39=1),AND($E39="Maybe", M39=1)), 1, 0)</f>
        <v>0</v>
      </c>
      <c r="CJ39" s="50">
        <f t="shared" si="427"/>
        <v>0</v>
      </c>
      <c r="CK39" s="50">
        <f t="shared" si="427"/>
        <v>0</v>
      </c>
      <c r="CL39" s="50">
        <f t="shared" si="427"/>
        <v>0</v>
      </c>
      <c r="CM39" s="50">
        <f t="shared" si="427"/>
        <v>0</v>
      </c>
      <c r="CN39" s="50">
        <f t="shared" si="427"/>
        <v>0</v>
      </c>
      <c r="CO39" s="50">
        <f t="shared" si="427"/>
        <v>0</v>
      </c>
      <c r="CP39" s="50">
        <f t="shared" si="427"/>
        <v>0</v>
      </c>
      <c r="CQ39" s="50">
        <f t="shared" si="427"/>
        <v>0</v>
      </c>
      <c r="CR39" s="50">
        <f t="shared" si="427"/>
        <v>0</v>
      </c>
      <c r="CS39" s="50">
        <f t="shared" si="427"/>
        <v>0</v>
      </c>
      <c r="CT39" s="50">
        <f t="shared" si="427"/>
        <v>0</v>
      </c>
      <c r="CU39" s="50">
        <f t="shared" si="427"/>
        <v>0</v>
      </c>
      <c r="CV39" s="50">
        <f t="shared" si="427"/>
        <v>0</v>
      </c>
      <c r="CW39" s="50">
        <f t="shared" si="427"/>
        <v>0</v>
      </c>
      <c r="CX39" s="50">
        <f t="shared" si="427"/>
        <v>0</v>
      </c>
      <c r="CY39" s="50">
        <f t="shared" si="427"/>
        <v>0</v>
      </c>
      <c r="CZ39" s="50">
        <f t="shared" si="427"/>
        <v>0</v>
      </c>
      <c r="DA39" s="50">
        <f t="shared" si="427"/>
        <v>0</v>
      </c>
      <c r="DB39" s="50">
        <f t="shared" si="427"/>
        <v>0</v>
      </c>
      <c r="DC39" s="50">
        <f t="shared" si="427"/>
        <v>0</v>
      </c>
      <c r="DD39" s="50">
        <f t="shared" si="427"/>
        <v>0</v>
      </c>
      <c r="DE39" s="50">
        <f t="shared" si="427"/>
        <v>0</v>
      </c>
      <c r="DF39" s="50">
        <f t="shared" si="427"/>
        <v>0</v>
      </c>
      <c r="DG39" s="50">
        <f t="shared" si="427"/>
        <v>0</v>
      </c>
      <c r="DH39" s="50">
        <f t="shared" si="427"/>
        <v>0</v>
      </c>
      <c r="DI39" s="50">
        <f t="shared" si="427"/>
        <v>0</v>
      </c>
      <c r="DJ39" s="50">
        <f t="shared" si="427"/>
        <v>0</v>
      </c>
      <c r="DK39" s="50">
        <f t="shared" si="427"/>
        <v>0</v>
      </c>
      <c r="DL39" s="50">
        <f t="shared" si="427"/>
        <v>0</v>
      </c>
      <c r="DM39" s="50">
        <f t="shared" si="427"/>
        <v>0</v>
      </c>
      <c r="DN39" s="50">
        <f t="shared" si="427"/>
        <v>0</v>
      </c>
      <c r="DO39" s="50">
        <f t="shared" ref="DO39:ET39" si="428">IF(OR(AND($E39="No",AS39=1),AND($E39="Maybe", AS39=1)), 1, 0)</f>
        <v>0</v>
      </c>
      <c r="DP39" s="50">
        <f t="shared" si="428"/>
        <v>0</v>
      </c>
      <c r="DQ39" s="50">
        <f t="shared" si="428"/>
        <v>0</v>
      </c>
      <c r="DR39" s="50">
        <f t="shared" si="428"/>
        <v>0</v>
      </c>
      <c r="DS39" s="50">
        <f t="shared" si="428"/>
        <v>0</v>
      </c>
      <c r="DT39" s="50">
        <f t="shared" si="428"/>
        <v>0</v>
      </c>
      <c r="DU39" s="50">
        <f t="shared" si="428"/>
        <v>0</v>
      </c>
      <c r="DV39" s="50">
        <f t="shared" si="428"/>
        <v>0</v>
      </c>
      <c r="DW39" s="50">
        <f t="shared" si="428"/>
        <v>0</v>
      </c>
      <c r="DX39" s="50">
        <f t="shared" si="428"/>
        <v>0</v>
      </c>
      <c r="DY39" s="50">
        <f t="shared" si="428"/>
        <v>0</v>
      </c>
      <c r="DZ39" s="50">
        <f t="shared" si="428"/>
        <v>0</v>
      </c>
      <c r="EA39" s="50">
        <f t="shared" si="428"/>
        <v>0</v>
      </c>
      <c r="EB39" s="50">
        <f t="shared" si="428"/>
        <v>0</v>
      </c>
      <c r="EC39" s="50">
        <f t="shared" si="428"/>
        <v>0</v>
      </c>
      <c r="ED39" s="50">
        <f t="shared" si="428"/>
        <v>0</v>
      </c>
      <c r="EE39" s="50">
        <f t="shared" si="428"/>
        <v>0</v>
      </c>
      <c r="EF39" s="50">
        <f t="shared" si="428"/>
        <v>0</v>
      </c>
      <c r="EG39" s="50">
        <f t="shared" si="428"/>
        <v>0</v>
      </c>
      <c r="EH39" s="50">
        <f t="shared" si="428"/>
        <v>0</v>
      </c>
      <c r="EI39" s="50">
        <f t="shared" si="428"/>
        <v>0</v>
      </c>
      <c r="EJ39" s="50">
        <f t="shared" si="428"/>
        <v>0</v>
      </c>
      <c r="EK39" s="50">
        <f t="shared" si="428"/>
        <v>0</v>
      </c>
      <c r="EL39" s="50">
        <f t="shared" si="428"/>
        <v>0</v>
      </c>
      <c r="EM39" s="50">
        <f t="shared" si="428"/>
        <v>0</v>
      </c>
      <c r="EN39" s="50">
        <f t="shared" si="428"/>
        <v>0</v>
      </c>
      <c r="EO39" s="50">
        <f t="shared" si="428"/>
        <v>0</v>
      </c>
      <c r="EP39" s="50">
        <f t="shared" si="428"/>
        <v>0</v>
      </c>
      <c r="EQ39" s="50">
        <f t="shared" si="428"/>
        <v>0</v>
      </c>
      <c r="ER39" s="50">
        <f t="shared" si="428"/>
        <v>0</v>
      </c>
      <c r="ES39" s="50">
        <f t="shared" si="428"/>
        <v>0</v>
      </c>
      <c r="ET39" s="50">
        <f t="shared" si="428"/>
        <v>0</v>
      </c>
      <c r="EU39" s="50">
        <f t="shared" ref="EU39:FC39" si="429">IF(OR(AND($E39="No",BY39=1),AND($E39="Maybe", BY39=1)), 1, 0)</f>
        <v>0</v>
      </c>
      <c r="EV39" s="50">
        <f t="shared" si="429"/>
        <v>0</v>
      </c>
      <c r="EW39" s="50">
        <f t="shared" si="429"/>
        <v>0</v>
      </c>
      <c r="EX39" s="50">
        <f t="shared" si="429"/>
        <v>0</v>
      </c>
      <c r="EY39" s="50">
        <f t="shared" si="429"/>
        <v>0</v>
      </c>
      <c r="EZ39" s="50">
        <f t="shared" si="429"/>
        <v>0</v>
      </c>
      <c r="FA39" s="50">
        <f t="shared" si="429"/>
        <v>0</v>
      </c>
      <c r="FB39" s="50">
        <f t="shared" si="429"/>
        <v>0</v>
      </c>
      <c r="FC39" s="50">
        <f t="shared" si="429"/>
        <v>0</v>
      </c>
    </row>
    <row r="40" spans="2:159">
      <c r="B40" s="693"/>
      <c r="C40" s="54">
        <v>34</v>
      </c>
      <c r="D40" s="29" t="s">
        <v>231</v>
      </c>
      <c r="E40" s="192"/>
      <c r="F40" s="190"/>
      <c r="G40" s="204" t="s">
        <v>383</v>
      </c>
      <c r="H40" s="205" t="s">
        <v>395</v>
      </c>
      <c r="I40" s="205" t="s">
        <v>394</v>
      </c>
      <c r="J40" s="216"/>
      <c r="M40" s="15"/>
      <c r="N40" s="15"/>
      <c r="O40" s="15"/>
      <c r="P40" s="15"/>
      <c r="Q40" s="15">
        <v>1</v>
      </c>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73"/>
      <c r="CF40" s="177"/>
      <c r="CG40" s="177"/>
      <c r="CI40" s="51">
        <f t="shared" ref="CI40:DN40" si="430">IF(OR(AND($E40="Yes",M40=1),AND($E40="Maybe", M40=1)), 1, 0)</f>
        <v>0</v>
      </c>
      <c r="CJ40" s="51">
        <f t="shared" si="430"/>
        <v>0</v>
      </c>
      <c r="CK40" s="51">
        <f t="shared" si="430"/>
        <v>0</v>
      </c>
      <c r="CL40" s="51">
        <f t="shared" si="430"/>
        <v>0</v>
      </c>
      <c r="CM40" s="51">
        <f t="shared" si="430"/>
        <v>0</v>
      </c>
      <c r="CN40" s="51">
        <f t="shared" si="430"/>
        <v>0</v>
      </c>
      <c r="CO40" s="51">
        <f t="shared" si="430"/>
        <v>0</v>
      </c>
      <c r="CP40" s="51">
        <f t="shared" si="430"/>
        <v>0</v>
      </c>
      <c r="CQ40" s="51">
        <f t="shared" si="430"/>
        <v>0</v>
      </c>
      <c r="CR40" s="51">
        <f t="shared" si="430"/>
        <v>0</v>
      </c>
      <c r="CS40" s="51">
        <f t="shared" si="430"/>
        <v>0</v>
      </c>
      <c r="CT40" s="51">
        <f t="shared" si="430"/>
        <v>0</v>
      </c>
      <c r="CU40" s="51">
        <f t="shared" si="430"/>
        <v>0</v>
      </c>
      <c r="CV40" s="51">
        <f t="shared" si="430"/>
        <v>0</v>
      </c>
      <c r="CW40" s="51">
        <f t="shared" si="430"/>
        <v>0</v>
      </c>
      <c r="CX40" s="51">
        <f t="shared" si="430"/>
        <v>0</v>
      </c>
      <c r="CY40" s="51">
        <f t="shared" si="430"/>
        <v>0</v>
      </c>
      <c r="CZ40" s="51">
        <f t="shared" si="430"/>
        <v>0</v>
      </c>
      <c r="DA40" s="51">
        <f t="shared" si="430"/>
        <v>0</v>
      </c>
      <c r="DB40" s="51">
        <f t="shared" si="430"/>
        <v>0</v>
      </c>
      <c r="DC40" s="51">
        <f t="shared" si="430"/>
        <v>0</v>
      </c>
      <c r="DD40" s="51">
        <f t="shared" si="430"/>
        <v>0</v>
      </c>
      <c r="DE40" s="51">
        <f t="shared" si="430"/>
        <v>0</v>
      </c>
      <c r="DF40" s="51">
        <f t="shared" si="430"/>
        <v>0</v>
      </c>
      <c r="DG40" s="51">
        <f t="shared" si="430"/>
        <v>0</v>
      </c>
      <c r="DH40" s="51">
        <f t="shared" si="430"/>
        <v>0</v>
      </c>
      <c r="DI40" s="51">
        <f t="shared" si="430"/>
        <v>0</v>
      </c>
      <c r="DJ40" s="51">
        <f t="shared" si="430"/>
        <v>0</v>
      </c>
      <c r="DK40" s="51">
        <f t="shared" si="430"/>
        <v>0</v>
      </c>
      <c r="DL40" s="51">
        <f t="shared" si="430"/>
        <v>0</v>
      </c>
      <c r="DM40" s="51">
        <f t="shared" si="430"/>
        <v>0</v>
      </c>
      <c r="DN40" s="51">
        <f t="shared" si="430"/>
        <v>0</v>
      </c>
      <c r="DO40" s="51">
        <f t="shared" ref="DO40:ET40" si="431">IF(OR(AND($E40="Yes",AS40=1),AND($E40="Maybe", AS40=1)), 1, 0)</f>
        <v>0</v>
      </c>
      <c r="DP40" s="51">
        <f t="shared" si="431"/>
        <v>0</v>
      </c>
      <c r="DQ40" s="51">
        <f t="shared" si="431"/>
        <v>0</v>
      </c>
      <c r="DR40" s="51">
        <f t="shared" si="431"/>
        <v>0</v>
      </c>
      <c r="DS40" s="51">
        <f t="shared" si="431"/>
        <v>0</v>
      </c>
      <c r="DT40" s="51">
        <f t="shared" si="431"/>
        <v>0</v>
      </c>
      <c r="DU40" s="51">
        <f t="shared" si="431"/>
        <v>0</v>
      </c>
      <c r="DV40" s="51">
        <f t="shared" si="431"/>
        <v>0</v>
      </c>
      <c r="DW40" s="51">
        <f t="shared" si="431"/>
        <v>0</v>
      </c>
      <c r="DX40" s="51">
        <f t="shared" si="431"/>
        <v>0</v>
      </c>
      <c r="DY40" s="51">
        <f t="shared" si="431"/>
        <v>0</v>
      </c>
      <c r="DZ40" s="51">
        <f t="shared" si="431"/>
        <v>0</v>
      </c>
      <c r="EA40" s="51">
        <f t="shared" si="431"/>
        <v>0</v>
      </c>
      <c r="EB40" s="51">
        <f t="shared" si="431"/>
        <v>0</v>
      </c>
      <c r="EC40" s="51">
        <f t="shared" si="431"/>
        <v>0</v>
      </c>
      <c r="ED40" s="51">
        <f t="shared" si="431"/>
        <v>0</v>
      </c>
      <c r="EE40" s="51">
        <f t="shared" si="431"/>
        <v>0</v>
      </c>
      <c r="EF40" s="51">
        <f t="shared" si="431"/>
        <v>0</v>
      </c>
      <c r="EG40" s="51">
        <f t="shared" si="431"/>
        <v>0</v>
      </c>
      <c r="EH40" s="51">
        <f t="shared" si="431"/>
        <v>0</v>
      </c>
      <c r="EI40" s="51">
        <f t="shared" si="431"/>
        <v>0</v>
      </c>
      <c r="EJ40" s="51">
        <f t="shared" si="431"/>
        <v>0</v>
      </c>
      <c r="EK40" s="51">
        <f t="shared" si="431"/>
        <v>0</v>
      </c>
      <c r="EL40" s="51">
        <f t="shared" si="431"/>
        <v>0</v>
      </c>
      <c r="EM40" s="51">
        <f t="shared" si="431"/>
        <v>0</v>
      </c>
      <c r="EN40" s="51">
        <f t="shared" si="431"/>
        <v>0</v>
      </c>
      <c r="EO40" s="51">
        <f t="shared" si="431"/>
        <v>0</v>
      </c>
      <c r="EP40" s="51">
        <f t="shared" si="431"/>
        <v>0</v>
      </c>
      <c r="EQ40" s="51">
        <f t="shared" si="431"/>
        <v>0</v>
      </c>
      <c r="ER40" s="51">
        <f t="shared" si="431"/>
        <v>0</v>
      </c>
      <c r="ES40" s="51">
        <f t="shared" si="431"/>
        <v>0</v>
      </c>
      <c r="ET40" s="51">
        <f t="shared" si="431"/>
        <v>0</v>
      </c>
      <c r="EU40" s="51">
        <f t="shared" ref="EU40:FC40" si="432">IF(OR(AND($E40="Yes",BY40=1),AND($E40="Maybe", BY40=1)), 1, 0)</f>
        <v>0</v>
      </c>
      <c r="EV40" s="51">
        <f t="shared" si="432"/>
        <v>0</v>
      </c>
      <c r="EW40" s="51">
        <f t="shared" si="432"/>
        <v>0</v>
      </c>
      <c r="EX40" s="51">
        <f t="shared" si="432"/>
        <v>0</v>
      </c>
      <c r="EY40" s="51">
        <f t="shared" si="432"/>
        <v>0</v>
      </c>
      <c r="EZ40" s="51">
        <f t="shared" si="432"/>
        <v>0</v>
      </c>
      <c r="FA40" s="51">
        <f t="shared" si="432"/>
        <v>0</v>
      </c>
      <c r="FB40" s="51">
        <f t="shared" si="432"/>
        <v>0</v>
      </c>
      <c r="FC40" s="51">
        <f t="shared" si="432"/>
        <v>0</v>
      </c>
    </row>
    <row r="41" spans="2:159">
      <c r="B41" s="693"/>
      <c r="C41" s="54">
        <v>35</v>
      </c>
      <c r="D41" s="29" t="s">
        <v>95</v>
      </c>
      <c r="E41" s="192"/>
      <c r="F41" s="190"/>
      <c r="G41" s="204" t="s">
        <v>383</v>
      </c>
      <c r="H41" s="205" t="s">
        <v>394</v>
      </c>
      <c r="I41" s="205"/>
      <c r="J41" s="216"/>
      <c r="M41" s="15"/>
      <c r="N41" s="15"/>
      <c r="O41" s="15"/>
      <c r="P41" s="15"/>
      <c r="Q41" s="15">
        <v>1</v>
      </c>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73"/>
      <c r="CF41" s="177"/>
      <c r="CG41" s="177"/>
      <c r="CI41" s="50">
        <f t="shared" ref="CI41:CI42" si="433">IF(OR(AND($E41="No",M41=1),AND($E41="Maybe", M41=1)), 1, 0)</f>
        <v>0</v>
      </c>
      <c r="CJ41" s="50">
        <f t="shared" ref="CJ41:CJ42" si="434">IF(OR(AND($E41="No",N41=1),AND($E41="Maybe", N41=1)), 1, 0)</f>
        <v>0</v>
      </c>
      <c r="CK41" s="50">
        <f t="shared" ref="CK41:CK42" si="435">IF(OR(AND($E41="No",O41=1),AND($E41="Maybe", O41=1)), 1, 0)</f>
        <v>0</v>
      </c>
      <c r="CL41" s="50">
        <f t="shared" ref="CL41:CL42" si="436">IF(OR(AND($E41="No",P41=1),AND($E41="Maybe", P41=1)), 1, 0)</f>
        <v>0</v>
      </c>
      <c r="CM41" s="50">
        <f t="shared" ref="CM41:CM42" si="437">IF(OR(AND($E41="No",Q41=1),AND($E41="Maybe", Q41=1)), 1, 0)</f>
        <v>0</v>
      </c>
      <c r="CN41" s="50">
        <f t="shared" ref="CN41:CN42" si="438">IF(OR(AND($E41="No",R41=1),AND($E41="Maybe", R41=1)), 1, 0)</f>
        <v>0</v>
      </c>
      <c r="CO41" s="50">
        <f t="shared" ref="CO41:CO42" si="439">IF(OR(AND($E41="No",S41=1),AND($E41="Maybe", S41=1)), 1, 0)</f>
        <v>0</v>
      </c>
      <c r="CP41" s="50">
        <f t="shared" ref="CP41:CP42" si="440">IF(OR(AND($E41="No",T41=1),AND($E41="Maybe", T41=1)), 1, 0)</f>
        <v>0</v>
      </c>
      <c r="CQ41" s="50">
        <f t="shared" ref="CQ41:CQ42" si="441">IF(OR(AND($E41="No",U41=1),AND($E41="Maybe", U41=1)), 1, 0)</f>
        <v>0</v>
      </c>
      <c r="CR41" s="50">
        <f t="shared" ref="CR41:CR42" si="442">IF(OR(AND($E41="No",V41=1),AND($E41="Maybe", V41=1)), 1, 0)</f>
        <v>0</v>
      </c>
      <c r="CS41" s="50">
        <f t="shared" ref="CS41:CS42" si="443">IF(OR(AND($E41="No",W41=1),AND($E41="Maybe", W41=1)), 1, 0)</f>
        <v>0</v>
      </c>
      <c r="CT41" s="50">
        <f t="shared" ref="CT41:CT42" si="444">IF(OR(AND($E41="No",X41=1),AND($E41="Maybe", X41=1)), 1, 0)</f>
        <v>0</v>
      </c>
      <c r="CU41" s="50">
        <f t="shared" ref="CU41:CU42" si="445">IF(OR(AND($E41="No",Y41=1),AND($E41="Maybe", Y41=1)), 1, 0)</f>
        <v>0</v>
      </c>
      <c r="CV41" s="50">
        <f t="shared" ref="CV41:CV42" si="446">IF(OR(AND($E41="No",Z41=1),AND($E41="Maybe", Z41=1)), 1, 0)</f>
        <v>0</v>
      </c>
      <c r="CW41" s="50">
        <f t="shared" ref="CW41:CW42" si="447">IF(OR(AND($E41="No",AA41=1),AND($E41="Maybe", AA41=1)), 1, 0)</f>
        <v>0</v>
      </c>
      <c r="CX41" s="50">
        <f t="shared" ref="CX41:CX42" si="448">IF(OR(AND($E41="No",AB41=1),AND($E41="Maybe", AB41=1)), 1, 0)</f>
        <v>0</v>
      </c>
      <c r="CY41" s="50">
        <f t="shared" ref="CY41:CY42" si="449">IF(OR(AND($E41="No",AC41=1),AND($E41="Maybe", AC41=1)), 1, 0)</f>
        <v>0</v>
      </c>
      <c r="CZ41" s="50">
        <f t="shared" ref="CZ41:CZ42" si="450">IF(OR(AND($E41="No",AD41=1),AND($E41="Maybe", AD41=1)), 1, 0)</f>
        <v>0</v>
      </c>
      <c r="DA41" s="50">
        <f t="shared" ref="DA41:DA42" si="451">IF(OR(AND($E41="No",AE41=1),AND($E41="Maybe", AE41=1)), 1, 0)</f>
        <v>0</v>
      </c>
      <c r="DB41" s="50">
        <f t="shared" ref="DB41:DB42" si="452">IF(OR(AND($E41="No",AF41=1),AND($E41="Maybe", AF41=1)), 1, 0)</f>
        <v>0</v>
      </c>
      <c r="DC41" s="50">
        <f t="shared" ref="DC41:DC42" si="453">IF(OR(AND($E41="No",AG41=1),AND($E41="Maybe", AG41=1)), 1, 0)</f>
        <v>0</v>
      </c>
      <c r="DD41" s="50">
        <f t="shared" ref="DD41:DD42" si="454">IF(OR(AND($E41="No",AH41=1),AND($E41="Maybe", AH41=1)), 1, 0)</f>
        <v>0</v>
      </c>
      <c r="DE41" s="50">
        <f t="shared" ref="DE41:DE42" si="455">IF(OR(AND($E41="No",AI41=1),AND($E41="Maybe", AI41=1)), 1, 0)</f>
        <v>0</v>
      </c>
      <c r="DF41" s="50">
        <f t="shared" ref="DF41:DF42" si="456">IF(OR(AND($E41="No",AJ41=1),AND($E41="Maybe", AJ41=1)), 1, 0)</f>
        <v>0</v>
      </c>
      <c r="DG41" s="50">
        <f t="shared" ref="DG41:DG42" si="457">IF(OR(AND($E41="No",AK41=1),AND($E41="Maybe", AK41=1)), 1, 0)</f>
        <v>0</v>
      </c>
      <c r="DH41" s="50">
        <f t="shared" ref="DH41:DH42" si="458">IF(OR(AND($E41="No",AL41=1),AND($E41="Maybe", AL41=1)), 1, 0)</f>
        <v>0</v>
      </c>
      <c r="DI41" s="50">
        <f t="shared" ref="DI41:DI42" si="459">IF(OR(AND($E41="No",AM41=1),AND($E41="Maybe", AM41=1)), 1, 0)</f>
        <v>0</v>
      </c>
      <c r="DJ41" s="50">
        <f t="shared" ref="DJ41:DJ42" si="460">IF(OR(AND($E41="No",AN41=1),AND($E41="Maybe", AN41=1)), 1, 0)</f>
        <v>0</v>
      </c>
      <c r="DK41" s="50">
        <f t="shared" ref="DK41:DK42" si="461">IF(OR(AND($E41="No",AO41=1),AND($E41="Maybe", AO41=1)), 1, 0)</f>
        <v>0</v>
      </c>
      <c r="DL41" s="50">
        <f t="shared" ref="DL41:DL42" si="462">IF(OR(AND($E41="No",AP41=1),AND($E41="Maybe", AP41=1)), 1, 0)</f>
        <v>0</v>
      </c>
      <c r="DM41" s="50">
        <f t="shared" ref="DM41:DM42" si="463">IF(OR(AND($E41="No",AQ41=1),AND($E41="Maybe", AQ41=1)), 1, 0)</f>
        <v>0</v>
      </c>
      <c r="DN41" s="50">
        <f t="shared" ref="DN41:DN42" si="464">IF(OR(AND($E41="No",AR41=1),AND($E41="Maybe", AR41=1)), 1, 0)</f>
        <v>0</v>
      </c>
      <c r="DO41" s="50">
        <f t="shared" ref="DO41:DO42" si="465">IF(OR(AND($E41="No",AS41=1),AND($E41="Maybe", AS41=1)), 1, 0)</f>
        <v>0</v>
      </c>
      <c r="DP41" s="50">
        <f t="shared" ref="DP41:DP42" si="466">IF(OR(AND($E41="No",AT41=1),AND($E41="Maybe", AT41=1)), 1, 0)</f>
        <v>0</v>
      </c>
      <c r="DQ41" s="50">
        <f t="shared" ref="DQ41:DQ42" si="467">IF(OR(AND($E41="No",AU41=1),AND($E41="Maybe", AU41=1)), 1, 0)</f>
        <v>0</v>
      </c>
      <c r="DR41" s="50">
        <f t="shared" ref="DR41:DR42" si="468">IF(OR(AND($E41="No",AV41=1),AND($E41="Maybe", AV41=1)), 1, 0)</f>
        <v>0</v>
      </c>
      <c r="DS41" s="50">
        <f t="shared" ref="DS41:DS42" si="469">IF(OR(AND($E41="No",AW41=1),AND($E41="Maybe", AW41=1)), 1, 0)</f>
        <v>0</v>
      </c>
      <c r="DT41" s="50">
        <f t="shared" ref="DT41:DT42" si="470">IF(OR(AND($E41="No",AX41=1),AND($E41="Maybe", AX41=1)), 1, 0)</f>
        <v>0</v>
      </c>
      <c r="DU41" s="50">
        <f t="shared" ref="DU41:DU42" si="471">IF(OR(AND($E41="No",AY41=1),AND($E41="Maybe", AY41=1)), 1, 0)</f>
        <v>0</v>
      </c>
      <c r="DV41" s="50">
        <f t="shared" ref="DV41:DW42" si="472">IF(OR(AND($E41="No",AZ41=1),AND($E41="Maybe", AZ41=1)), 1, 0)</f>
        <v>0</v>
      </c>
      <c r="DW41" s="50">
        <f t="shared" si="472"/>
        <v>0</v>
      </c>
      <c r="DX41" s="50">
        <f t="shared" ref="DX41:DX42" si="473">IF(OR(AND($E41="No",BB41=1),AND($E41="Maybe", BB41=1)), 1, 0)</f>
        <v>0</v>
      </c>
      <c r="DY41" s="50">
        <f t="shared" ref="DY41:DY42" si="474">IF(OR(AND($E41="No",BC41=1),AND($E41="Maybe", BC41=1)), 1, 0)</f>
        <v>0</v>
      </c>
      <c r="DZ41" s="50">
        <f t="shared" ref="DZ41:DZ42" si="475">IF(OR(AND($E41="No",BD41=1),AND($E41="Maybe", BD41=1)), 1, 0)</f>
        <v>0</v>
      </c>
      <c r="EA41" s="50">
        <f t="shared" ref="EA41:EA42" si="476">IF(OR(AND($E41="No",BE41=1),AND($E41="Maybe", BE41=1)), 1, 0)</f>
        <v>0</v>
      </c>
      <c r="EB41" s="50">
        <f t="shared" ref="EB41:EB42" si="477">IF(OR(AND($E41="No",BF41=1),AND($E41="Maybe", BF41=1)), 1, 0)</f>
        <v>0</v>
      </c>
      <c r="EC41" s="50">
        <f t="shared" ref="EC41:EC42" si="478">IF(OR(AND($E41="No",BG41=1),AND($E41="Maybe", BG41=1)), 1, 0)</f>
        <v>0</v>
      </c>
      <c r="ED41" s="50">
        <f t="shared" ref="ED41:ED42" si="479">IF(OR(AND($E41="No",BH41=1),AND($E41="Maybe", BH41=1)), 1, 0)</f>
        <v>0</v>
      </c>
      <c r="EE41" s="50">
        <f t="shared" ref="EE41:EE42" si="480">IF(OR(AND($E41="No",BI41=1),AND($E41="Maybe", BI41=1)), 1, 0)</f>
        <v>0</v>
      </c>
      <c r="EF41" s="50">
        <f t="shared" ref="EF41:EF42" si="481">IF(OR(AND($E41="No",BJ41=1),AND($E41="Maybe", BJ41=1)), 1, 0)</f>
        <v>0</v>
      </c>
      <c r="EG41" s="50">
        <f t="shared" ref="EG41:EG42" si="482">IF(OR(AND($E41="No",BK41=1),AND($E41="Maybe", BK41=1)), 1, 0)</f>
        <v>0</v>
      </c>
      <c r="EH41" s="50">
        <f t="shared" ref="EH41:EH42" si="483">IF(OR(AND($E41="No",BL41=1),AND($E41="Maybe", BL41=1)), 1, 0)</f>
        <v>0</v>
      </c>
      <c r="EI41" s="50">
        <f t="shared" ref="EI41:EI42" si="484">IF(OR(AND($E41="No",BM41=1),AND($E41="Maybe", BM41=1)), 1, 0)</f>
        <v>0</v>
      </c>
      <c r="EJ41" s="50">
        <f t="shared" ref="EJ41:EJ42" si="485">IF(OR(AND($E41="No",BN41=1),AND($E41="Maybe", BN41=1)), 1, 0)</f>
        <v>0</v>
      </c>
      <c r="EK41" s="50">
        <f t="shared" ref="EK41:EK42" si="486">IF(OR(AND($E41="No",BO41=1),AND($E41="Maybe", BO41=1)), 1, 0)</f>
        <v>0</v>
      </c>
      <c r="EL41" s="50">
        <f t="shared" ref="EL41:EL42" si="487">IF(OR(AND($E41="No",BP41=1),AND($E41="Maybe", BP41=1)), 1, 0)</f>
        <v>0</v>
      </c>
      <c r="EM41" s="50">
        <f t="shared" ref="EM41:EM42" si="488">IF(OR(AND($E41="No",BQ41=1),AND($E41="Maybe", BQ41=1)), 1, 0)</f>
        <v>0</v>
      </c>
      <c r="EN41" s="50">
        <f t="shared" ref="EN41:EN42" si="489">IF(OR(AND($E41="No",BR41=1),AND($E41="Maybe", BR41=1)), 1, 0)</f>
        <v>0</v>
      </c>
      <c r="EO41" s="50">
        <f t="shared" ref="EO41:EO42" si="490">IF(OR(AND($E41="No",BS41=1),AND($E41="Maybe", BS41=1)), 1, 0)</f>
        <v>0</v>
      </c>
      <c r="EP41" s="50">
        <f t="shared" ref="EP41:EP42" si="491">IF(OR(AND($E41="No",BT41=1),AND($E41="Maybe", BT41=1)), 1, 0)</f>
        <v>0</v>
      </c>
      <c r="EQ41" s="50">
        <f t="shared" ref="EQ41:EQ42" si="492">IF(OR(AND($E41="No",BU41=1),AND($E41="Maybe", BU41=1)), 1, 0)</f>
        <v>0</v>
      </c>
      <c r="ER41" s="50">
        <f t="shared" ref="ER41:ER42" si="493">IF(OR(AND($E41="No",BV41=1),AND($E41="Maybe", BV41=1)), 1, 0)</f>
        <v>0</v>
      </c>
      <c r="ES41" s="50">
        <f t="shared" ref="ES41:ES42" si="494">IF(OR(AND($E41="No",BW41=1),AND($E41="Maybe", BW41=1)), 1, 0)</f>
        <v>0</v>
      </c>
      <c r="ET41" s="50">
        <f t="shared" ref="ET41:ET42" si="495">IF(OR(AND($E41="No",BX41=1),AND($E41="Maybe", BX41=1)), 1, 0)</f>
        <v>0</v>
      </c>
      <c r="EU41" s="50">
        <f t="shared" ref="EU41:EU42" si="496">IF(OR(AND($E41="No",BY41=1),AND($E41="Maybe", BY41=1)), 1, 0)</f>
        <v>0</v>
      </c>
      <c r="EV41" s="50">
        <f t="shared" ref="EV41:EV42" si="497">IF(OR(AND($E41="No",BZ41=1),AND($E41="Maybe", BZ41=1)), 1, 0)</f>
        <v>0</v>
      </c>
      <c r="EW41" s="50">
        <f t="shared" ref="EW41:EW42" si="498">IF(OR(AND($E41="No",CA41=1),AND($E41="Maybe", CA41=1)), 1, 0)</f>
        <v>0</v>
      </c>
      <c r="EX41" s="50">
        <f t="shared" ref="EX41:EX42" si="499">IF(OR(AND($E41="No",CB41=1),AND($E41="Maybe", CB41=1)), 1, 0)</f>
        <v>0</v>
      </c>
      <c r="EY41" s="50">
        <f t="shared" ref="EY41:EY42" si="500">IF(OR(AND($E41="No",CC41=1),AND($E41="Maybe", CC41=1)), 1, 0)</f>
        <v>0</v>
      </c>
      <c r="EZ41" s="50">
        <f t="shared" ref="EZ41:EZ42" si="501">IF(OR(AND($E41="No",CD41=1),AND($E41="Maybe", CD41=1)), 1, 0)</f>
        <v>0</v>
      </c>
      <c r="FA41" s="50">
        <f t="shared" ref="FA41:FC42" si="502">IF(OR(AND($E41="No",CE41=1),AND($E41="Maybe", CE41=1)), 1, 0)</f>
        <v>0</v>
      </c>
      <c r="FB41" s="50">
        <f t="shared" si="502"/>
        <v>0</v>
      </c>
      <c r="FC41" s="50">
        <f t="shared" si="502"/>
        <v>0</v>
      </c>
    </row>
    <row r="42" spans="2:159" ht="31.5">
      <c r="B42" s="693"/>
      <c r="C42" s="54">
        <v>36</v>
      </c>
      <c r="D42" s="29" t="s">
        <v>96</v>
      </c>
      <c r="E42" s="192"/>
      <c r="F42" s="190"/>
      <c r="G42" s="204" t="s">
        <v>383</v>
      </c>
      <c r="H42" s="205" t="s">
        <v>394</v>
      </c>
      <c r="I42" s="205"/>
      <c r="J42" s="216"/>
      <c r="M42" s="15"/>
      <c r="N42" s="15"/>
      <c r="O42" s="15"/>
      <c r="P42" s="15"/>
      <c r="Q42" s="15"/>
      <c r="R42" s="15"/>
      <c r="S42" s="15"/>
      <c r="T42" s="15"/>
      <c r="U42" s="15"/>
      <c r="V42" s="15"/>
      <c r="W42" s="15"/>
      <c r="X42" s="15"/>
      <c r="Y42" s="15"/>
      <c r="Z42" s="15"/>
      <c r="AA42" s="15">
        <v>1</v>
      </c>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73"/>
      <c r="CF42" s="177"/>
      <c r="CG42" s="177"/>
      <c r="CI42" s="50">
        <f t="shared" si="433"/>
        <v>0</v>
      </c>
      <c r="CJ42" s="50">
        <f t="shared" si="434"/>
        <v>0</v>
      </c>
      <c r="CK42" s="50">
        <f t="shared" si="435"/>
        <v>0</v>
      </c>
      <c r="CL42" s="50">
        <f t="shared" si="436"/>
        <v>0</v>
      </c>
      <c r="CM42" s="50">
        <f t="shared" si="437"/>
        <v>0</v>
      </c>
      <c r="CN42" s="50">
        <f t="shared" si="438"/>
        <v>0</v>
      </c>
      <c r="CO42" s="50">
        <f t="shared" si="439"/>
        <v>0</v>
      </c>
      <c r="CP42" s="50">
        <f t="shared" si="440"/>
        <v>0</v>
      </c>
      <c r="CQ42" s="50">
        <f t="shared" si="441"/>
        <v>0</v>
      </c>
      <c r="CR42" s="50">
        <f t="shared" si="442"/>
        <v>0</v>
      </c>
      <c r="CS42" s="50">
        <f t="shared" si="443"/>
        <v>0</v>
      </c>
      <c r="CT42" s="50">
        <f t="shared" si="444"/>
        <v>0</v>
      </c>
      <c r="CU42" s="50">
        <f t="shared" si="445"/>
        <v>0</v>
      </c>
      <c r="CV42" s="50">
        <f t="shared" si="446"/>
        <v>0</v>
      </c>
      <c r="CW42" s="50">
        <f t="shared" si="447"/>
        <v>0</v>
      </c>
      <c r="CX42" s="50">
        <f t="shared" si="448"/>
        <v>0</v>
      </c>
      <c r="CY42" s="50">
        <f t="shared" si="449"/>
        <v>0</v>
      </c>
      <c r="CZ42" s="50">
        <f t="shared" si="450"/>
        <v>0</v>
      </c>
      <c r="DA42" s="50">
        <f t="shared" si="451"/>
        <v>0</v>
      </c>
      <c r="DB42" s="50">
        <f t="shared" si="452"/>
        <v>0</v>
      </c>
      <c r="DC42" s="50">
        <f t="shared" si="453"/>
        <v>0</v>
      </c>
      <c r="DD42" s="50">
        <f t="shared" si="454"/>
        <v>0</v>
      </c>
      <c r="DE42" s="50">
        <f t="shared" si="455"/>
        <v>0</v>
      </c>
      <c r="DF42" s="50">
        <f t="shared" si="456"/>
        <v>0</v>
      </c>
      <c r="DG42" s="50">
        <f t="shared" si="457"/>
        <v>0</v>
      </c>
      <c r="DH42" s="50">
        <f t="shared" si="458"/>
        <v>0</v>
      </c>
      <c r="DI42" s="50">
        <f t="shared" si="459"/>
        <v>0</v>
      </c>
      <c r="DJ42" s="50">
        <f t="shared" si="460"/>
        <v>0</v>
      </c>
      <c r="DK42" s="50">
        <f t="shared" si="461"/>
        <v>0</v>
      </c>
      <c r="DL42" s="50">
        <f t="shared" si="462"/>
        <v>0</v>
      </c>
      <c r="DM42" s="50">
        <f t="shared" si="463"/>
        <v>0</v>
      </c>
      <c r="DN42" s="50">
        <f t="shared" si="464"/>
        <v>0</v>
      </c>
      <c r="DO42" s="50">
        <f t="shared" si="465"/>
        <v>0</v>
      </c>
      <c r="DP42" s="50">
        <f t="shared" si="466"/>
        <v>0</v>
      </c>
      <c r="DQ42" s="50">
        <f t="shared" si="467"/>
        <v>0</v>
      </c>
      <c r="DR42" s="50">
        <f t="shared" si="468"/>
        <v>0</v>
      </c>
      <c r="DS42" s="50">
        <f t="shared" si="469"/>
        <v>0</v>
      </c>
      <c r="DT42" s="50">
        <f t="shared" si="470"/>
        <v>0</v>
      </c>
      <c r="DU42" s="50">
        <f t="shared" si="471"/>
        <v>0</v>
      </c>
      <c r="DV42" s="50">
        <f t="shared" si="472"/>
        <v>0</v>
      </c>
      <c r="DW42" s="50">
        <f t="shared" si="472"/>
        <v>0</v>
      </c>
      <c r="DX42" s="50">
        <f t="shared" si="473"/>
        <v>0</v>
      </c>
      <c r="DY42" s="50">
        <f t="shared" si="474"/>
        <v>0</v>
      </c>
      <c r="DZ42" s="50">
        <f t="shared" si="475"/>
        <v>0</v>
      </c>
      <c r="EA42" s="50">
        <f t="shared" si="476"/>
        <v>0</v>
      </c>
      <c r="EB42" s="50">
        <f t="shared" si="477"/>
        <v>0</v>
      </c>
      <c r="EC42" s="50">
        <f t="shared" si="478"/>
        <v>0</v>
      </c>
      <c r="ED42" s="50">
        <f t="shared" si="479"/>
        <v>0</v>
      </c>
      <c r="EE42" s="50">
        <f t="shared" si="480"/>
        <v>0</v>
      </c>
      <c r="EF42" s="50">
        <f t="shared" si="481"/>
        <v>0</v>
      </c>
      <c r="EG42" s="50">
        <f t="shared" si="482"/>
        <v>0</v>
      </c>
      <c r="EH42" s="50">
        <f t="shared" si="483"/>
        <v>0</v>
      </c>
      <c r="EI42" s="50">
        <f t="shared" si="484"/>
        <v>0</v>
      </c>
      <c r="EJ42" s="50">
        <f t="shared" si="485"/>
        <v>0</v>
      </c>
      <c r="EK42" s="50">
        <f t="shared" si="486"/>
        <v>0</v>
      </c>
      <c r="EL42" s="50">
        <f t="shared" si="487"/>
        <v>0</v>
      </c>
      <c r="EM42" s="50">
        <f t="shared" si="488"/>
        <v>0</v>
      </c>
      <c r="EN42" s="50">
        <f t="shared" si="489"/>
        <v>0</v>
      </c>
      <c r="EO42" s="50">
        <f t="shared" si="490"/>
        <v>0</v>
      </c>
      <c r="EP42" s="50">
        <f t="shared" si="491"/>
        <v>0</v>
      </c>
      <c r="EQ42" s="50">
        <f t="shared" si="492"/>
        <v>0</v>
      </c>
      <c r="ER42" s="50">
        <f t="shared" si="493"/>
        <v>0</v>
      </c>
      <c r="ES42" s="50">
        <f t="shared" si="494"/>
        <v>0</v>
      </c>
      <c r="ET42" s="50">
        <f t="shared" si="495"/>
        <v>0</v>
      </c>
      <c r="EU42" s="50">
        <f t="shared" si="496"/>
        <v>0</v>
      </c>
      <c r="EV42" s="50">
        <f t="shared" si="497"/>
        <v>0</v>
      </c>
      <c r="EW42" s="50">
        <f t="shared" si="498"/>
        <v>0</v>
      </c>
      <c r="EX42" s="50">
        <f t="shared" si="499"/>
        <v>0</v>
      </c>
      <c r="EY42" s="50">
        <f t="shared" si="500"/>
        <v>0</v>
      </c>
      <c r="EZ42" s="50">
        <f t="shared" si="501"/>
        <v>0</v>
      </c>
      <c r="FA42" s="50">
        <f t="shared" si="502"/>
        <v>0</v>
      </c>
      <c r="FB42" s="50">
        <f t="shared" si="502"/>
        <v>0</v>
      </c>
      <c r="FC42" s="50">
        <f t="shared" si="502"/>
        <v>0</v>
      </c>
    </row>
    <row r="43" spans="2:159">
      <c r="B43" s="693"/>
      <c r="C43" s="54">
        <v>37</v>
      </c>
      <c r="D43" s="29" t="s">
        <v>20</v>
      </c>
      <c r="E43" s="192"/>
      <c r="F43" s="190"/>
      <c r="G43" s="204" t="s">
        <v>383</v>
      </c>
      <c r="H43" s="205"/>
      <c r="I43" s="205"/>
      <c r="J43" s="216"/>
      <c r="M43" s="15"/>
      <c r="N43" s="15"/>
      <c r="O43" s="15"/>
      <c r="P43" s="15"/>
      <c r="Q43" s="15"/>
      <c r="R43" s="15"/>
      <c r="S43" s="15"/>
      <c r="T43" s="15"/>
      <c r="U43" s="15"/>
      <c r="V43" s="15"/>
      <c r="W43" s="15"/>
      <c r="X43" s="15"/>
      <c r="Y43" s="15"/>
      <c r="Z43" s="15"/>
      <c r="AA43" s="15"/>
      <c r="AB43" s="15">
        <v>1</v>
      </c>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73"/>
      <c r="CF43" s="177"/>
      <c r="CG43" s="177"/>
      <c r="CI43" s="51">
        <f t="shared" ref="CI43:DN43" si="503">IF(OR(AND($E43="Yes",M43=1),AND($E43="Maybe", M43=1)), 1, 0)</f>
        <v>0</v>
      </c>
      <c r="CJ43" s="51">
        <f t="shared" si="503"/>
        <v>0</v>
      </c>
      <c r="CK43" s="51">
        <f t="shared" si="503"/>
        <v>0</v>
      </c>
      <c r="CL43" s="51">
        <f t="shared" si="503"/>
        <v>0</v>
      </c>
      <c r="CM43" s="51">
        <f t="shared" si="503"/>
        <v>0</v>
      </c>
      <c r="CN43" s="51">
        <f t="shared" si="503"/>
        <v>0</v>
      </c>
      <c r="CO43" s="51">
        <f t="shared" si="503"/>
        <v>0</v>
      </c>
      <c r="CP43" s="51">
        <f t="shared" si="503"/>
        <v>0</v>
      </c>
      <c r="CQ43" s="51">
        <f t="shared" si="503"/>
        <v>0</v>
      </c>
      <c r="CR43" s="51">
        <f t="shared" si="503"/>
        <v>0</v>
      </c>
      <c r="CS43" s="51">
        <f t="shared" si="503"/>
        <v>0</v>
      </c>
      <c r="CT43" s="51">
        <f t="shared" si="503"/>
        <v>0</v>
      </c>
      <c r="CU43" s="51">
        <f t="shared" si="503"/>
        <v>0</v>
      </c>
      <c r="CV43" s="51">
        <f t="shared" si="503"/>
        <v>0</v>
      </c>
      <c r="CW43" s="51">
        <f t="shared" si="503"/>
        <v>0</v>
      </c>
      <c r="CX43" s="51">
        <f t="shared" si="503"/>
        <v>0</v>
      </c>
      <c r="CY43" s="51">
        <f t="shared" si="503"/>
        <v>0</v>
      </c>
      <c r="CZ43" s="51">
        <f t="shared" si="503"/>
        <v>0</v>
      </c>
      <c r="DA43" s="51">
        <f t="shared" si="503"/>
        <v>0</v>
      </c>
      <c r="DB43" s="51">
        <f t="shared" si="503"/>
        <v>0</v>
      </c>
      <c r="DC43" s="51">
        <f t="shared" si="503"/>
        <v>0</v>
      </c>
      <c r="DD43" s="51">
        <f t="shared" si="503"/>
        <v>0</v>
      </c>
      <c r="DE43" s="51">
        <f t="shared" si="503"/>
        <v>0</v>
      </c>
      <c r="DF43" s="51">
        <f t="shared" si="503"/>
        <v>0</v>
      </c>
      <c r="DG43" s="51">
        <f t="shared" si="503"/>
        <v>0</v>
      </c>
      <c r="DH43" s="51">
        <f t="shared" si="503"/>
        <v>0</v>
      </c>
      <c r="DI43" s="51">
        <f t="shared" si="503"/>
        <v>0</v>
      </c>
      <c r="DJ43" s="51">
        <f t="shared" si="503"/>
        <v>0</v>
      </c>
      <c r="DK43" s="51">
        <f t="shared" si="503"/>
        <v>0</v>
      </c>
      <c r="DL43" s="51">
        <f t="shared" si="503"/>
        <v>0</v>
      </c>
      <c r="DM43" s="51">
        <f t="shared" si="503"/>
        <v>0</v>
      </c>
      <c r="DN43" s="51">
        <f t="shared" si="503"/>
        <v>0</v>
      </c>
      <c r="DO43" s="51">
        <f t="shared" ref="DO43:ET43" si="504">IF(OR(AND($E43="Yes",AS43=1),AND($E43="Maybe", AS43=1)), 1, 0)</f>
        <v>0</v>
      </c>
      <c r="DP43" s="51">
        <f t="shared" si="504"/>
        <v>0</v>
      </c>
      <c r="DQ43" s="51">
        <f t="shared" si="504"/>
        <v>0</v>
      </c>
      <c r="DR43" s="51">
        <f t="shared" si="504"/>
        <v>0</v>
      </c>
      <c r="DS43" s="51">
        <f t="shared" si="504"/>
        <v>0</v>
      </c>
      <c r="DT43" s="51">
        <f t="shared" si="504"/>
        <v>0</v>
      </c>
      <c r="DU43" s="51">
        <f t="shared" si="504"/>
        <v>0</v>
      </c>
      <c r="DV43" s="51">
        <f t="shared" si="504"/>
        <v>0</v>
      </c>
      <c r="DW43" s="51">
        <f t="shared" si="504"/>
        <v>0</v>
      </c>
      <c r="DX43" s="51">
        <f t="shared" si="504"/>
        <v>0</v>
      </c>
      <c r="DY43" s="51">
        <f t="shared" si="504"/>
        <v>0</v>
      </c>
      <c r="DZ43" s="51">
        <f t="shared" si="504"/>
        <v>0</v>
      </c>
      <c r="EA43" s="51">
        <f t="shared" si="504"/>
        <v>0</v>
      </c>
      <c r="EB43" s="51">
        <f t="shared" si="504"/>
        <v>0</v>
      </c>
      <c r="EC43" s="51">
        <f t="shared" si="504"/>
        <v>0</v>
      </c>
      <c r="ED43" s="51">
        <f t="shared" si="504"/>
        <v>0</v>
      </c>
      <c r="EE43" s="51">
        <f t="shared" si="504"/>
        <v>0</v>
      </c>
      <c r="EF43" s="51">
        <f t="shared" si="504"/>
        <v>0</v>
      </c>
      <c r="EG43" s="51">
        <f t="shared" si="504"/>
        <v>0</v>
      </c>
      <c r="EH43" s="51">
        <f t="shared" si="504"/>
        <v>0</v>
      </c>
      <c r="EI43" s="51">
        <f t="shared" si="504"/>
        <v>0</v>
      </c>
      <c r="EJ43" s="51">
        <f t="shared" si="504"/>
        <v>0</v>
      </c>
      <c r="EK43" s="51">
        <f t="shared" si="504"/>
        <v>0</v>
      </c>
      <c r="EL43" s="51">
        <f t="shared" si="504"/>
        <v>0</v>
      </c>
      <c r="EM43" s="51">
        <f t="shared" si="504"/>
        <v>0</v>
      </c>
      <c r="EN43" s="51">
        <f t="shared" si="504"/>
        <v>0</v>
      </c>
      <c r="EO43" s="51">
        <f t="shared" si="504"/>
        <v>0</v>
      </c>
      <c r="EP43" s="51">
        <f t="shared" si="504"/>
        <v>0</v>
      </c>
      <c r="EQ43" s="51">
        <f t="shared" si="504"/>
        <v>0</v>
      </c>
      <c r="ER43" s="51">
        <f t="shared" si="504"/>
        <v>0</v>
      </c>
      <c r="ES43" s="51">
        <f t="shared" si="504"/>
        <v>0</v>
      </c>
      <c r="ET43" s="51">
        <f t="shared" si="504"/>
        <v>0</v>
      </c>
      <c r="EU43" s="51">
        <f t="shared" ref="EU43:FC43" si="505">IF(OR(AND($E43="Yes",BY43=1),AND($E43="Maybe", BY43=1)), 1, 0)</f>
        <v>0</v>
      </c>
      <c r="EV43" s="51">
        <f t="shared" si="505"/>
        <v>0</v>
      </c>
      <c r="EW43" s="51">
        <f t="shared" si="505"/>
        <v>0</v>
      </c>
      <c r="EX43" s="51">
        <f t="shared" si="505"/>
        <v>0</v>
      </c>
      <c r="EY43" s="51">
        <f t="shared" si="505"/>
        <v>0</v>
      </c>
      <c r="EZ43" s="51">
        <f t="shared" si="505"/>
        <v>0</v>
      </c>
      <c r="FA43" s="51">
        <f t="shared" si="505"/>
        <v>0</v>
      </c>
      <c r="FB43" s="51">
        <f t="shared" si="505"/>
        <v>0</v>
      </c>
      <c r="FC43" s="51">
        <f t="shared" si="505"/>
        <v>0</v>
      </c>
    </row>
    <row r="44" spans="2:159">
      <c r="B44" s="693"/>
      <c r="C44" s="54">
        <v>38</v>
      </c>
      <c r="D44" s="29" t="s">
        <v>21</v>
      </c>
      <c r="E44" s="192"/>
      <c r="F44" s="190"/>
      <c r="G44" s="204" t="s">
        <v>383</v>
      </c>
      <c r="H44" s="205"/>
      <c r="I44" s="205"/>
      <c r="J44" s="216"/>
      <c r="M44" s="15"/>
      <c r="N44" s="15"/>
      <c r="O44" s="15"/>
      <c r="P44" s="15"/>
      <c r="Q44" s="15"/>
      <c r="R44" s="15"/>
      <c r="S44" s="15"/>
      <c r="T44" s="15"/>
      <c r="U44" s="15"/>
      <c r="V44" s="15"/>
      <c r="W44" s="15"/>
      <c r="X44" s="15"/>
      <c r="Y44" s="15"/>
      <c r="Z44" s="15"/>
      <c r="AA44" s="15"/>
      <c r="AB44" s="15"/>
      <c r="AC44" s="15"/>
      <c r="AD44" s="15">
        <v>1</v>
      </c>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73"/>
      <c r="CF44" s="177"/>
      <c r="CG44" s="177"/>
      <c r="CI44" s="50">
        <f t="shared" ref="CI44:CI45" si="506">IF(OR(AND($E44="No",M44=1),AND($E44="Maybe", M44=1)), 1, 0)</f>
        <v>0</v>
      </c>
      <c r="CJ44" s="50">
        <f t="shared" ref="CJ44:CJ45" si="507">IF(OR(AND($E44="No",N44=1),AND($E44="Maybe", N44=1)), 1, 0)</f>
        <v>0</v>
      </c>
      <c r="CK44" s="50">
        <f t="shared" ref="CK44:CK45" si="508">IF(OR(AND($E44="No",O44=1),AND($E44="Maybe", O44=1)), 1, 0)</f>
        <v>0</v>
      </c>
      <c r="CL44" s="50">
        <f t="shared" ref="CL44:CL45" si="509">IF(OR(AND($E44="No",P44=1),AND($E44="Maybe", P44=1)), 1, 0)</f>
        <v>0</v>
      </c>
      <c r="CM44" s="50">
        <f t="shared" ref="CM44:CM45" si="510">IF(OR(AND($E44="No",Q44=1),AND($E44="Maybe", Q44=1)), 1, 0)</f>
        <v>0</v>
      </c>
      <c r="CN44" s="50">
        <f t="shared" ref="CN44:CN45" si="511">IF(OR(AND($E44="No",R44=1),AND($E44="Maybe", R44=1)), 1, 0)</f>
        <v>0</v>
      </c>
      <c r="CO44" s="50">
        <f t="shared" ref="CO44:CO45" si="512">IF(OR(AND($E44="No",S44=1),AND($E44="Maybe", S44=1)), 1, 0)</f>
        <v>0</v>
      </c>
      <c r="CP44" s="50">
        <f t="shared" ref="CP44:CP45" si="513">IF(OR(AND($E44="No",T44=1),AND($E44="Maybe", T44=1)), 1, 0)</f>
        <v>0</v>
      </c>
      <c r="CQ44" s="50">
        <f t="shared" ref="CQ44:CQ45" si="514">IF(OR(AND($E44="No",U44=1),AND($E44="Maybe", U44=1)), 1, 0)</f>
        <v>0</v>
      </c>
      <c r="CR44" s="50">
        <f t="shared" ref="CR44:CR45" si="515">IF(OR(AND($E44="No",V44=1),AND($E44="Maybe", V44=1)), 1, 0)</f>
        <v>0</v>
      </c>
      <c r="CS44" s="50">
        <f t="shared" ref="CS44:CS45" si="516">IF(OR(AND($E44="No",W44=1),AND($E44="Maybe", W44=1)), 1, 0)</f>
        <v>0</v>
      </c>
      <c r="CT44" s="50">
        <f t="shared" ref="CT44:CT45" si="517">IF(OR(AND($E44="No",X44=1),AND($E44="Maybe", X44=1)), 1, 0)</f>
        <v>0</v>
      </c>
      <c r="CU44" s="50">
        <f t="shared" ref="CU44:CU45" si="518">IF(OR(AND($E44="No",Y44=1),AND($E44="Maybe", Y44=1)), 1, 0)</f>
        <v>0</v>
      </c>
      <c r="CV44" s="50">
        <f t="shared" ref="CV44:CV45" si="519">IF(OR(AND($E44="No",Z44=1),AND($E44="Maybe", Z44=1)), 1, 0)</f>
        <v>0</v>
      </c>
      <c r="CW44" s="50">
        <f t="shared" ref="CW44:CW45" si="520">IF(OR(AND($E44="No",AA44=1),AND($E44="Maybe", AA44=1)), 1, 0)</f>
        <v>0</v>
      </c>
      <c r="CX44" s="50">
        <f t="shared" ref="CX44:CX45" si="521">IF(OR(AND($E44="No",AB44=1),AND($E44="Maybe", AB44=1)), 1, 0)</f>
        <v>0</v>
      </c>
      <c r="CY44" s="50">
        <f t="shared" ref="CY44:CY45" si="522">IF(OR(AND($E44="No",AC44=1),AND($E44="Maybe", AC44=1)), 1, 0)</f>
        <v>0</v>
      </c>
      <c r="CZ44" s="50">
        <f t="shared" ref="CZ44:CZ45" si="523">IF(OR(AND($E44="No",AD44=1),AND($E44="Maybe", AD44=1)), 1, 0)</f>
        <v>0</v>
      </c>
      <c r="DA44" s="50">
        <f t="shared" ref="DA44:DA45" si="524">IF(OR(AND($E44="No",AE44=1),AND($E44="Maybe", AE44=1)), 1, 0)</f>
        <v>0</v>
      </c>
      <c r="DB44" s="50">
        <f t="shared" ref="DB44:DB45" si="525">IF(OR(AND($E44="No",AF44=1),AND($E44="Maybe", AF44=1)), 1, 0)</f>
        <v>0</v>
      </c>
      <c r="DC44" s="50">
        <f t="shared" ref="DC44:DC45" si="526">IF(OR(AND($E44="No",AG44=1),AND($E44="Maybe", AG44=1)), 1, 0)</f>
        <v>0</v>
      </c>
      <c r="DD44" s="50">
        <f t="shared" ref="DD44:DD45" si="527">IF(OR(AND($E44="No",AH44=1),AND($E44="Maybe", AH44=1)), 1, 0)</f>
        <v>0</v>
      </c>
      <c r="DE44" s="50">
        <f t="shared" ref="DE44:DE45" si="528">IF(OR(AND($E44="No",AI44=1),AND($E44="Maybe", AI44=1)), 1, 0)</f>
        <v>0</v>
      </c>
      <c r="DF44" s="50">
        <f t="shared" ref="DF44:DF45" si="529">IF(OR(AND($E44="No",AJ44=1),AND($E44="Maybe", AJ44=1)), 1, 0)</f>
        <v>0</v>
      </c>
      <c r="DG44" s="50">
        <f t="shared" ref="DG44:DG45" si="530">IF(OR(AND($E44="No",AK44=1),AND($E44="Maybe", AK44=1)), 1, 0)</f>
        <v>0</v>
      </c>
      <c r="DH44" s="50">
        <f t="shared" ref="DH44:DH45" si="531">IF(OR(AND($E44="No",AL44=1),AND($E44="Maybe", AL44=1)), 1, 0)</f>
        <v>0</v>
      </c>
      <c r="DI44" s="50">
        <f t="shared" ref="DI44:DI45" si="532">IF(OR(AND($E44="No",AM44=1),AND($E44="Maybe", AM44=1)), 1, 0)</f>
        <v>0</v>
      </c>
      <c r="DJ44" s="50">
        <f t="shared" ref="DJ44:DJ45" si="533">IF(OR(AND($E44="No",AN44=1),AND($E44="Maybe", AN44=1)), 1, 0)</f>
        <v>0</v>
      </c>
      <c r="DK44" s="50">
        <f t="shared" ref="DK44:DK45" si="534">IF(OR(AND($E44="No",AO44=1),AND($E44="Maybe", AO44=1)), 1, 0)</f>
        <v>0</v>
      </c>
      <c r="DL44" s="50">
        <f t="shared" ref="DL44:DL45" si="535">IF(OR(AND($E44="No",AP44=1),AND($E44="Maybe", AP44=1)), 1, 0)</f>
        <v>0</v>
      </c>
      <c r="DM44" s="50">
        <f t="shared" ref="DM44:DM45" si="536">IF(OR(AND($E44="No",AQ44=1),AND($E44="Maybe", AQ44=1)), 1, 0)</f>
        <v>0</v>
      </c>
      <c r="DN44" s="50">
        <f t="shared" ref="DN44:DN45" si="537">IF(OR(AND($E44="No",AR44=1),AND($E44="Maybe", AR44=1)), 1, 0)</f>
        <v>0</v>
      </c>
      <c r="DO44" s="50">
        <f t="shared" ref="DO44:DO45" si="538">IF(OR(AND($E44="No",AS44=1),AND($E44="Maybe", AS44=1)), 1, 0)</f>
        <v>0</v>
      </c>
      <c r="DP44" s="50">
        <f t="shared" ref="DP44:DP45" si="539">IF(OR(AND($E44="No",AT44=1),AND($E44="Maybe", AT44=1)), 1, 0)</f>
        <v>0</v>
      </c>
      <c r="DQ44" s="50">
        <f t="shared" ref="DQ44:DQ45" si="540">IF(OR(AND($E44="No",AU44=1),AND($E44="Maybe", AU44=1)), 1, 0)</f>
        <v>0</v>
      </c>
      <c r="DR44" s="50">
        <f t="shared" ref="DR44:DR45" si="541">IF(OR(AND($E44="No",AV44=1),AND($E44="Maybe", AV44=1)), 1, 0)</f>
        <v>0</v>
      </c>
      <c r="DS44" s="50">
        <f t="shared" ref="DS44:DS45" si="542">IF(OR(AND($E44="No",AW44=1),AND($E44="Maybe", AW44=1)), 1, 0)</f>
        <v>0</v>
      </c>
      <c r="DT44" s="50">
        <f t="shared" ref="DT44:DT45" si="543">IF(OR(AND($E44="No",AX44=1),AND($E44="Maybe", AX44=1)), 1, 0)</f>
        <v>0</v>
      </c>
      <c r="DU44" s="50">
        <f t="shared" ref="DU44:DU45" si="544">IF(OR(AND($E44="No",AY44=1),AND($E44="Maybe", AY44=1)), 1, 0)</f>
        <v>0</v>
      </c>
      <c r="DV44" s="50">
        <f t="shared" ref="DV44:DW45" si="545">IF(OR(AND($E44="No",AZ44=1),AND($E44="Maybe", AZ44=1)), 1, 0)</f>
        <v>0</v>
      </c>
      <c r="DW44" s="50">
        <f t="shared" si="545"/>
        <v>0</v>
      </c>
      <c r="DX44" s="50">
        <f t="shared" ref="DX44:DX45" si="546">IF(OR(AND($E44="No",BB44=1),AND($E44="Maybe", BB44=1)), 1, 0)</f>
        <v>0</v>
      </c>
      <c r="DY44" s="50">
        <f t="shared" ref="DY44:DY45" si="547">IF(OR(AND($E44="No",BC44=1),AND($E44="Maybe", BC44=1)), 1, 0)</f>
        <v>0</v>
      </c>
      <c r="DZ44" s="50">
        <f t="shared" ref="DZ44:DZ45" si="548">IF(OR(AND($E44="No",BD44=1),AND($E44="Maybe", BD44=1)), 1, 0)</f>
        <v>0</v>
      </c>
      <c r="EA44" s="50">
        <f t="shared" ref="EA44:EA45" si="549">IF(OR(AND($E44="No",BE44=1),AND($E44="Maybe", BE44=1)), 1, 0)</f>
        <v>0</v>
      </c>
      <c r="EB44" s="50">
        <f t="shared" ref="EB44:EB45" si="550">IF(OR(AND($E44="No",BF44=1),AND($E44="Maybe", BF44=1)), 1, 0)</f>
        <v>0</v>
      </c>
      <c r="EC44" s="50">
        <f t="shared" ref="EC44:EC45" si="551">IF(OR(AND($E44="No",BG44=1),AND($E44="Maybe", BG44=1)), 1, 0)</f>
        <v>0</v>
      </c>
      <c r="ED44" s="50">
        <f t="shared" ref="ED44:ED45" si="552">IF(OR(AND($E44="No",BH44=1),AND($E44="Maybe", BH44=1)), 1, 0)</f>
        <v>0</v>
      </c>
      <c r="EE44" s="50">
        <f t="shared" ref="EE44:EE45" si="553">IF(OR(AND($E44="No",BI44=1),AND($E44="Maybe", BI44=1)), 1, 0)</f>
        <v>0</v>
      </c>
      <c r="EF44" s="50">
        <f t="shared" ref="EF44:EF45" si="554">IF(OR(AND($E44="No",BJ44=1),AND($E44="Maybe", BJ44=1)), 1, 0)</f>
        <v>0</v>
      </c>
      <c r="EG44" s="50">
        <f t="shared" ref="EG44:EG45" si="555">IF(OR(AND($E44="No",BK44=1),AND($E44="Maybe", BK44=1)), 1, 0)</f>
        <v>0</v>
      </c>
      <c r="EH44" s="50">
        <f t="shared" ref="EH44:EH45" si="556">IF(OR(AND($E44="No",BL44=1),AND($E44="Maybe", BL44=1)), 1, 0)</f>
        <v>0</v>
      </c>
      <c r="EI44" s="50">
        <f t="shared" ref="EI44:EI45" si="557">IF(OR(AND($E44="No",BM44=1),AND($E44="Maybe", BM44=1)), 1, 0)</f>
        <v>0</v>
      </c>
      <c r="EJ44" s="50">
        <f t="shared" ref="EJ44:EJ45" si="558">IF(OR(AND($E44="No",BN44=1),AND($E44="Maybe", BN44=1)), 1, 0)</f>
        <v>0</v>
      </c>
      <c r="EK44" s="50">
        <f t="shared" ref="EK44:EK45" si="559">IF(OR(AND($E44="No",BO44=1),AND($E44="Maybe", BO44=1)), 1, 0)</f>
        <v>0</v>
      </c>
      <c r="EL44" s="50">
        <f t="shared" ref="EL44:EL45" si="560">IF(OR(AND($E44="No",BP44=1),AND($E44="Maybe", BP44=1)), 1, 0)</f>
        <v>0</v>
      </c>
      <c r="EM44" s="50">
        <f t="shared" ref="EM44:EM45" si="561">IF(OR(AND($E44="No",BQ44=1),AND($E44="Maybe", BQ44=1)), 1, 0)</f>
        <v>0</v>
      </c>
      <c r="EN44" s="50">
        <f t="shared" ref="EN44:EN45" si="562">IF(OR(AND($E44="No",BR44=1),AND($E44="Maybe", BR44=1)), 1, 0)</f>
        <v>0</v>
      </c>
      <c r="EO44" s="50">
        <f t="shared" ref="EO44:EO45" si="563">IF(OR(AND($E44="No",BS44=1),AND($E44="Maybe", BS44=1)), 1, 0)</f>
        <v>0</v>
      </c>
      <c r="EP44" s="50">
        <f t="shared" ref="EP44:EP45" si="564">IF(OR(AND($E44="No",BT44=1),AND($E44="Maybe", BT44=1)), 1, 0)</f>
        <v>0</v>
      </c>
      <c r="EQ44" s="50">
        <f t="shared" ref="EQ44:EQ45" si="565">IF(OR(AND($E44="No",BU44=1),AND($E44="Maybe", BU44=1)), 1, 0)</f>
        <v>0</v>
      </c>
      <c r="ER44" s="50">
        <f t="shared" ref="ER44:ER45" si="566">IF(OR(AND($E44="No",BV44=1),AND($E44="Maybe", BV44=1)), 1, 0)</f>
        <v>0</v>
      </c>
      <c r="ES44" s="50">
        <f t="shared" ref="ES44:ES45" si="567">IF(OR(AND($E44="No",BW44=1),AND($E44="Maybe", BW44=1)), 1, 0)</f>
        <v>0</v>
      </c>
      <c r="ET44" s="50">
        <f t="shared" ref="ET44:ET45" si="568">IF(OR(AND($E44="No",BX44=1),AND($E44="Maybe", BX44=1)), 1, 0)</f>
        <v>0</v>
      </c>
      <c r="EU44" s="50">
        <f t="shared" ref="EU44:EU45" si="569">IF(OR(AND($E44="No",BY44=1),AND($E44="Maybe", BY44=1)), 1, 0)</f>
        <v>0</v>
      </c>
      <c r="EV44" s="50">
        <f t="shared" ref="EV44:EV45" si="570">IF(OR(AND($E44="No",BZ44=1),AND($E44="Maybe", BZ44=1)), 1, 0)</f>
        <v>0</v>
      </c>
      <c r="EW44" s="50">
        <f t="shared" ref="EW44:EW45" si="571">IF(OR(AND($E44="No",CA44=1),AND($E44="Maybe", CA44=1)), 1, 0)</f>
        <v>0</v>
      </c>
      <c r="EX44" s="50">
        <f t="shared" ref="EX44:EX45" si="572">IF(OR(AND($E44="No",CB44=1),AND($E44="Maybe", CB44=1)), 1, 0)</f>
        <v>0</v>
      </c>
      <c r="EY44" s="50">
        <f t="shared" ref="EY44:EY45" si="573">IF(OR(AND($E44="No",CC44=1),AND($E44="Maybe", CC44=1)), 1, 0)</f>
        <v>0</v>
      </c>
      <c r="EZ44" s="50">
        <f t="shared" ref="EZ44:EZ45" si="574">IF(OR(AND($E44="No",CD44=1),AND($E44="Maybe", CD44=1)), 1, 0)</f>
        <v>0</v>
      </c>
      <c r="FA44" s="50">
        <f t="shared" ref="FA44:FC47" si="575">IF(OR(AND($E44="No",CE44=1),AND($E44="Maybe", CE44=1)), 1, 0)</f>
        <v>0</v>
      </c>
      <c r="FB44" s="50">
        <f t="shared" si="575"/>
        <v>0</v>
      </c>
      <c r="FC44" s="50">
        <f t="shared" si="575"/>
        <v>0</v>
      </c>
    </row>
    <row r="45" spans="2:159" ht="15" hidden="1" customHeight="1">
      <c r="B45" s="698"/>
      <c r="C45" s="54">
        <v>39</v>
      </c>
      <c r="D45" s="29" t="s">
        <v>234</v>
      </c>
      <c r="E45" s="192"/>
      <c r="F45" s="190"/>
      <c r="G45" s="204"/>
      <c r="H45" s="205"/>
      <c r="I45" s="205"/>
      <c r="J45" s="216"/>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v>1</v>
      </c>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73"/>
      <c r="CF45" s="177"/>
      <c r="CG45" s="177"/>
      <c r="CI45" s="50">
        <f t="shared" si="506"/>
        <v>0</v>
      </c>
      <c r="CJ45" s="50">
        <f t="shared" si="507"/>
        <v>0</v>
      </c>
      <c r="CK45" s="50">
        <f t="shared" si="508"/>
        <v>0</v>
      </c>
      <c r="CL45" s="50">
        <f t="shared" si="509"/>
        <v>0</v>
      </c>
      <c r="CM45" s="50">
        <f t="shared" si="510"/>
        <v>0</v>
      </c>
      <c r="CN45" s="50">
        <f t="shared" si="511"/>
        <v>0</v>
      </c>
      <c r="CO45" s="50">
        <f t="shared" si="512"/>
        <v>0</v>
      </c>
      <c r="CP45" s="50">
        <f t="shared" si="513"/>
        <v>0</v>
      </c>
      <c r="CQ45" s="50">
        <f t="shared" si="514"/>
        <v>0</v>
      </c>
      <c r="CR45" s="50">
        <f t="shared" si="515"/>
        <v>0</v>
      </c>
      <c r="CS45" s="50">
        <f t="shared" si="516"/>
        <v>0</v>
      </c>
      <c r="CT45" s="50">
        <f t="shared" si="517"/>
        <v>0</v>
      </c>
      <c r="CU45" s="50">
        <f t="shared" si="518"/>
        <v>0</v>
      </c>
      <c r="CV45" s="50">
        <f t="shared" si="519"/>
        <v>0</v>
      </c>
      <c r="CW45" s="50">
        <f t="shared" si="520"/>
        <v>0</v>
      </c>
      <c r="CX45" s="50">
        <f t="shared" si="521"/>
        <v>0</v>
      </c>
      <c r="CY45" s="50">
        <f t="shared" si="522"/>
        <v>0</v>
      </c>
      <c r="CZ45" s="50">
        <f t="shared" si="523"/>
        <v>0</v>
      </c>
      <c r="DA45" s="50">
        <f t="shared" si="524"/>
        <v>0</v>
      </c>
      <c r="DB45" s="50">
        <f t="shared" si="525"/>
        <v>0</v>
      </c>
      <c r="DC45" s="50">
        <f t="shared" si="526"/>
        <v>0</v>
      </c>
      <c r="DD45" s="50">
        <f t="shared" si="527"/>
        <v>0</v>
      </c>
      <c r="DE45" s="50">
        <f t="shared" si="528"/>
        <v>0</v>
      </c>
      <c r="DF45" s="50">
        <f t="shared" si="529"/>
        <v>0</v>
      </c>
      <c r="DG45" s="50">
        <f t="shared" si="530"/>
        <v>0</v>
      </c>
      <c r="DH45" s="50">
        <f t="shared" si="531"/>
        <v>0</v>
      </c>
      <c r="DI45" s="50">
        <f t="shared" si="532"/>
        <v>0</v>
      </c>
      <c r="DJ45" s="50">
        <f t="shared" si="533"/>
        <v>0</v>
      </c>
      <c r="DK45" s="50">
        <f t="shared" si="534"/>
        <v>0</v>
      </c>
      <c r="DL45" s="50">
        <f t="shared" si="535"/>
        <v>0</v>
      </c>
      <c r="DM45" s="50">
        <f t="shared" si="536"/>
        <v>0</v>
      </c>
      <c r="DN45" s="50">
        <f t="shared" si="537"/>
        <v>0</v>
      </c>
      <c r="DO45" s="50">
        <f t="shared" si="538"/>
        <v>0</v>
      </c>
      <c r="DP45" s="50">
        <f t="shared" si="539"/>
        <v>0</v>
      </c>
      <c r="DQ45" s="50">
        <f t="shared" si="540"/>
        <v>0</v>
      </c>
      <c r="DR45" s="50">
        <f t="shared" si="541"/>
        <v>0</v>
      </c>
      <c r="DS45" s="50">
        <f t="shared" si="542"/>
        <v>0</v>
      </c>
      <c r="DT45" s="50">
        <f t="shared" si="543"/>
        <v>0</v>
      </c>
      <c r="DU45" s="50">
        <f t="shared" si="544"/>
        <v>0</v>
      </c>
      <c r="DV45" s="50">
        <f t="shared" si="545"/>
        <v>0</v>
      </c>
      <c r="DW45" s="50">
        <f t="shared" si="545"/>
        <v>0</v>
      </c>
      <c r="DX45" s="50">
        <f t="shared" si="546"/>
        <v>0</v>
      </c>
      <c r="DY45" s="50">
        <f t="shared" si="547"/>
        <v>0</v>
      </c>
      <c r="DZ45" s="50">
        <f t="shared" si="548"/>
        <v>0</v>
      </c>
      <c r="EA45" s="50">
        <f t="shared" si="549"/>
        <v>0</v>
      </c>
      <c r="EB45" s="50">
        <f t="shared" si="550"/>
        <v>0</v>
      </c>
      <c r="EC45" s="50">
        <f t="shared" si="551"/>
        <v>0</v>
      </c>
      <c r="ED45" s="50">
        <f t="shared" si="552"/>
        <v>0</v>
      </c>
      <c r="EE45" s="50">
        <f t="shared" si="553"/>
        <v>0</v>
      </c>
      <c r="EF45" s="50">
        <f t="shared" si="554"/>
        <v>0</v>
      </c>
      <c r="EG45" s="50">
        <f t="shared" si="555"/>
        <v>0</v>
      </c>
      <c r="EH45" s="50">
        <f t="shared" si="556"/>
        <v>0</v>
      </c>
      <c r="EI45" s="50">
        <f t="shared" si="557"/>
        <v>0</v>
      </c>
      <c r="EJ45" s="50">
        <f t="shared" si="558"/>
        <v>0</v>
      </c>
      <c r="EK45" s="50">
        <f t="shared" si="559"/>
        <v>0</v>
      </c>
      <c r="EL45" s="50">
        <f t="shared" si="560"/>
        <v>0</v>
      </c>
      <c r="EM45" s="50">
        <f t="shared" si="561"/>
        <v>0</v>
      </c>
      <c r="EN45" s="50">
        <f t="shared" si="562"/>
        <v>0</v>
      </c>
      <c r="EO45" s="50">
        <f t="shared" si="563"/>
        <v>0</v>
      </c>
      <c r="EP45" s="50">
        <f t="shared" si="564"/>
        <v>0</v>
      </c>
      <c r="EQ45" s="50">
        <f t="shared" si="565"/>
        <v>0</v>
      </c>
      <c r="ER45" s="50">
        <f t="shared" si="566"/>
        <v>0</v>
      </c>
      <c r="ES45" s="50">
        <f t="shared" si="567"/>
        <v>0</v>
      </c>
      <c r="ET45" s="50">
        <f t="shared" si="568"/>
        <v>0</v>
      </c>
      <c r="EU45" s="50">
        <f t="shared" si="569"/>
        <v>0</v>
      </c>
      <c r="EV45" s="50">
        <f t="shared" si="570"/>
        <v>0</v>
      </c>
      <c r="EW45" s="50">
        <f t="shared" si="571"/>
        <v>0</v>
      </c>
      <c r="EX45" s="50">
        <f t="shared" si="572"/>
        <v>0</v>
      </c>
      <c r="EY45" s="50">
        <f t="shared" si="573"/>
        <v>0</v>
      </c>
      <c r="EZ45" s="50">
        <f t="shared" si="574"/>
        <v>0</v>
      </c>
      <c r="FA45" s="50">
        <f t="shared" si="575"/>
        <v>0</v>
      </c>
      <c r="FB45" s="50">
        <f t="shared" si="575"/>
        <v>0</v>
      </c>
      <c r="FC45" s="50">
        <f t="shared" si="575"/>
        <v>0</v>
      </c>
    </row>
    <row r="46" spans="2:159" ht="15" hidden="1" customHeight="1">
      <c r="B46" s="698"/>
      <c r="C46" s="54">
        <v>40</v>
      </c>
      <c r="D46" s="29" t="s">
        <v>233</v>
      </c>
      <c r="E46" s="192"/>
      <c r="F46" s="190"/>
      <c r="G46" s="204"/>
      <c r="H46" s="205"/>
      <c r="I46" s="205"/>
      <c r="J46" s="216"/>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v>1</v>
      </c>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73"/>
      <c r="CF46" s="177"/>
      <c r="CG46" s="177"/>
      <c r="CI46" s="50">
        <f t="shared" ref="CI46" si="576">IF(OR(AND($E46="No",M46=1),AND($E46="Maybe", M46=1)), 1, 0)</f>
        <v>0</v>
      </c>
      <c r="CJ46" s="50">
        <f t="shared" ref="CJ46" si="577">IF(OR(AND($E46="No",N46=1),AND($E46="Maybe", N46=1)), 1, 0)</f>
        <v>0</v>
      </c>
      <c r="CK46" s="50">
        <f t="shared" ref="CK46" si="578">IF(OR(AND($E46="No",O46=1),AND($E46="Maybe", O46=1)), 1, 0)</f>
        <v>0</v>
      </c>
      <c r="CL46" s="50">
        <f t="shared" ref="CL46" si="579">IF(OR(AND($E46="No",P46=1),AND($E46="Maybe", P46=1)), 1, 0)</f>
        <v>0</v>
      </c>
      <c r="CM46" s="50">
        <f t="shared" ref="CM46" si="580">IF(OR(AND($E46="No",Q46=1),AND($E46="Maybe", Q46=1)), 1, 0)</f>
        <v>0</v>
      </c>
      <c r="CN46" s="50">
        <f t="shared" ref="CN46" si="581">IF(OR(AND($E46="No",R46=1),AND($E46="Maybe", R46=1)), 1, 0)</f>
        <v>0</v>
      </c>
      <c r="CO46" s="50">
        <f t="shared" ref="CO46" si="582">IF(OR(AND($E46="No",S46=1),AND($E46="Maybe", S46=1)), 1, 0)</f>
        <v>0</v>
      </c>
      <c r="CP46" s="50">
        <f t="shared" ref="CP46" si="583">IF(OR(AND($E46="No",T46=1),AND($E46="Maybe", T46=1)), 1, 0)</f>
        <v>0</v>
      </c>
      <c r="CQ46" s="50">
        <f t="shared" ref="CQ46" si="584">IF(OR(AND($E46="No",U46=1),AND($E46="Maybe", U46=1)), 1, 0)</f>
        <v>0</v>
      </c>
      <c r="CR46" s="50">
        <f t="shared" ref="CR46" si="585">IF(OR(AND($E46="No",V46=1),AND($E46="Maybe", V46=1)), 1, 0)</f>
        <v>0</v>
      </c>
      <c r="CS46" s="50">
        <f t="shared" ref="CS46" si="586">IF(OR(AND($E46="No",W46=1),AND($E46="Maybe", W46=1)), 1, 0)</f>
        <v>0</v>
      </c>
      <c r="CT46" s="50">
        <f t="shared" ref="CT46" si="587">IF(OR(AND($E46="No",X46=1),AND($E46="Maybe", X46=1)), 1, 0)</f>
        <v>0</v>
      </c>
      <c r="CU46" s="50">
        <f t="shared" ref="CU46" si="588">IF(OR(AND($E46="No",Y46=1),AND($E46="Maybe", Y46=1)), 1, 0)</f>
        <v>0</v>
      </c>
      <c r="CV46" s="50">
        <f t="shared" ref="CV46" si="589">IF(OR(AND($E46="No",Z46=1),AND($E46="Maybe", Z46=1)), 1, 0)</f>
        <v>0</v>
      </c>
      <c r="CW46" s="50">
        <f t="shared" ref="CW46" si="590">IF(OR(AND($E46="No",AA46=1),AND($E46="Maybe", AA46=1)), 1, 0)</f>
        <v>0</v>
      </c>
      <c r="CX46" s="50">
        <f t="shared" ref="CX46" si="591">IF(OR(AND($E46="No",AB46=1),AND($E46="Maybe", AB46=1)), 1, 0)</f>
        <v>0</v>
      </c>
      <c r="CY46" s="50">
        <f t="shared" ref="CY46" si="592">IF(OR(AND($E46="No",AC46=1),AND($E46="Maybe", AC46=1)), 1, 0)</f>
        <v>0</v>
      </c>
      <c r="CZ46" s="50">
        <f t="shared" ref="CZ46" si="593">IF(OR(AND($E46="No",AD46=1),AND($E46="Maybe", AD46=1)), 1, 0)</f>
        <v>0</v>
      </c>
      <c r="DA46" s="50">
        <f t="shared" ref="DA46" si="594">IF(OR(AND($E46="No",AE46=1),AND($E46="Maybe", AE46=1)), 1, 0)</f>
        <v>0</v>
      </c>
      <c r="DB46" s="50">
        <f t="shared" ref="DB46" si="595">IF(OR(AND($E46="No",AF46=1),AND($E46="Maybe", AF46=1)), 1, 0)</f>
        <v>0</v>
      </c>
      <c r="DC46" s="50">
        <f t="shared" ref="DC46" si="596">IF(OR(AND($E46="No",AG46=1),AND($E46="Maybe", AG46=1)), 1, 0)</f>
        <v>0</v>
      </c>
      <c r="DD46" s="50">
        <f t="shared" ref="DD46" si="597">IF(OR(AND($E46="No",AH46=1),AND($E46="Maybe", AH46=1)), 1, 0)</f>
        <v>0</v>
      </c>
      <c r="DE46" s="50">
        <f t="shared" ref="DE46" si="598">IF(OR(AND($E46="No",AI46=1),AND($E46="Maybe", AI46=1)), 1, 0)</f>
        <v>0</v>
      </c>
      <c r="DF46" s="50">
        <f t="shared" ref="DF46" si="599">IF(OR(AND($E46="No",AJ46=1),AND($E46="Maybe", AJ46=1)), 1, 0)</f>
        <v>0</v>
      </c>
      <c r="DG46" s="50">
        <f t="shared" ref="DG46" si="600">IF(OR(AND($E46="No",AK46=1),AND($E46="Maybe", AK46=1)), 1, 0)</f>
        <v>0</v>
      </c>
      <c r="DH46" s="50">
        <f t="shared" ref="DH46" si="601">IF(OR(AND($E46="No",AL46=1),AND($E46="Maybe", AL46=1)), 1, 0)</f>
        <v>0</v>
      </c>
      <c r="DI46" s="50">
        <f t="shared" ref="DI46" si="602">IF(OR(AND($E46="No",AM46=1),AND($E46="Maybe", AM46=1)), 1, 0)</f>
        <v>0</v>
      </c>
      <c r="DJ46" s="50">
        <f t="shared" ref="DJ46" si="603">IF(OR(AND($E46="No",AN46=1),AND($E46="Maybe", AN46=1)), 1, 0)</f>
        <v>0</v>
      </c>
      <c r="DK46" s="50">
        <f t="shared" ref="DK46" si="604">IF(OR(AND($E46="No",AO46=1),AND($E46="Maybe", AO46=1)), 1, 0)</f>
        <v>0</v>
      </c>
      <c r="DL46" s="50">
        <f t="shared" ref="DL46" si="605">IF(OR(AND($E46="No",AP46=1),AND($E46="Maybe", AP46=1)), 1, 0)</f>
        <v>0</v>
      </c>
      <c r="DM46" s="50">
        <f t="shared" ref="DM46" si="606">IF(OR(AND($E46="No",AQ46=1),AND($E46="Maybe", AQ46=1)), 1, 0)</f>
        <v>0</v>
      </c>
      <c r="DN46" s="50">
        <f t="shared" ref="DN46" si="607">IF(OR(AND($E46="No",AR46=1),AND($E46="Maybe", AR46=1)), 1, 0)</f>
        <v>0</v>
      </c>
      <c r="DO46" s="50">
        <f t="shared" ref="DO46" si="608">IF(OR(AND($E46="No",AS46=1),AND($E46="Maybe", AS46=1)), 1, 0)</f>
        <v>0</v>
      </c>
      <c r="DP46" s="50">
        <f t="shared" ref="DP46" si="609">IF(OR(AND($E46="No",AT46=1),AND($E46="Maybe", AT46=1)), 1, 0)</f>
        <v>0</v>
      </c>
      <c r="DQ46" s="50">
        <f t="shared" ref="DQ46" si="610">IF(OR(AND($E46="No",AU46=1),AND($E46="Maybe", AU46=1)), 1, 0)</f>
        <v>0</v>
      </c>
      <c r="DR46" s="50">
        <f t="shared" ref="DR46" si="611">IF(OR(AND($E46="No",AV46=1),AND($E46="Maybe", AV46=1)), 1, 0)</f>
        <v>0</v>
      </c>
      <c r="DS46" s="50">
        <f t="shared" ref="DS46" si="612">IF(OR(AND($E46="No",AW46=1),AND($E46="Maybe", AW46=1)), 1, 0)</f>
        <v>0</v>
      </c>
      <c r="DT46" s="50">
        <f t="shared" ref="DT46" si="613">IF(OR(AND($E46="No",AX46=1),AND($E46="Maybe", AX46=1)), 1, 0)</f>
        <v>0</v>
      </c>
      <c r="DU46" s="50">
        <f t="shared" ref="DU46" si="614">IF(OR(AND($E46="No",AY46=1),AND($E46="Maybe", AY46=1)), 1, 0)</f>
        <v>0</v>
      </c>
      <c r="DV46" s="50">
        <f t="shared" ref="DV46:DW46" si="615">IF(OR(AND($E46="No",AZ46=1),AND($E46="Maybe", AZ46=1)), 1, 0)</f>
        <v>0</v>
      </c>
      <c r="DW46" s="50">
        <f t="shared" si="615"/>
        <v>0</v>
      </c>
      <c r="DX46" s="50">
        <f t="shared" ref="DX46" si="616">IF(OR(AND($E46="No",BB46=1),AND($E46="Maybe", BB46=1)), 1, 0)</f>
        <v>0</v>
      </c>
      <c r="DY46" s="50">
        <f t="shared" ref="DY46" si="617">IF(OR(AND($E46="No",BC46=1),AND($E46="Maybe", BC46=1)), 1, 0)</f>
        <v>0</v>
      </c>
      <c r="DZ46" s="50">
        <f t="shared" ref="DZ46" si="618">IF(OR(AND($E46="No",BD46=1),AND($E46="Maybe", BD46=1)), 1, 0)</f>
        <v>0</v>
      </c>
      <c r="EA46" s="50">
        <f t="shared" ref="EA46" si="619">IF(OR(AND($E46="No",BE46=1),AND($E46="Maybe", BE46=1)), 1, 0)</f>
        <v>0</v>
      </c>
      <c r="EB46" s="50">
        <f t="shared" ref="EB46" si="620">IF(OR(AND($E46="No",BF46=1),AND($E46="Maybe", BF46=1)), 1, 0)</f>
        <v>0</v>
      </c>
      <c r="EC46" s="50">
        <f t="shared" ref="EC46" si="621">IF(OR(AND($E46="No",BG46=1),AND($E46="Maybe", BG46=1)), 1, 0)</f>
        <v>0</v>
      </c>
      <c r="ED46" s="50">
        <f t="shared" ref="ED46" si="622">IF(OR(AND($E46="No",BH46=1),AND($E46="Maybe", BH46=1)), 1, 0)</f>
        <v>0</v>
      </c>
      <c r="EE46" s="50">
        <f t="shared" ref="EE46" si="623">IF(OR(AND($E46="No",BI46=1),AND($E46="Maybe", BI46=1)), 1, 0)</f>
        <v>0</v>
      </c>
      <c r="EF46" s="50">
        <f t="shared" ref="EF46" si="624">IF(OR(AND($E46="No",BJ46=1),AND($E46="Maybe", BJ46=1)), 1, 0)</f>
        <v>0</v>
      </c>
      <c r="EG46" s="50">
        <f t="shared" ref="EG46" si="625">IF(OR(AND($E46="No",BK46=1),AND($E46="Maybe", BK46=1)), 1, 0)</f>
        <v>0</v>
      </c>
      <c r="EH46" s="50">
        <f t="shared" ref="EH46" si="626">IF(OR(AND($E46="No",BL46=1),AND($E46="Maybe", BL46=1)), 1, 0)</f>
        <v>0</v>
      </c>
      <c r="EI46" s="50">
        <f t="shared" ref="EI46" si="627">IF(OR(AND($E46="No",BM46=1),AND($E46="Maybe", BM46=1)), 1, 0)</f>
        <v>0</v>
      </c>
      <c r="EJ46" s="50">
        <f t="shared" ref="EJ46" si="628">IF(OR(AND($E46="No",BN46=1),AND($E46="Maybe", BN46=1)), 1, 0)</f>
        <v>0</v>
      </c>
      <c r="EK46" s="50">
        <f t="shared" ref="EK46" si="629">IF(OR(AND($E46="No",BO46=1),AND($E46="Maybe", BO46=1)), 1, 0)</f>
        <v>0</v>
      </c>
      <c r="EL46" s="50">
        <f t="shared" ref="EL46" si="630">IF(OR(AND($E46="No",BP46=1),AND($E46="Maybe", BP46=1)), 1, 0)</f>
        <v>0</v>
      </c>
      <c r="EM46" s="50">
        <f t="shared" ref="EM46" si="631">IF(OR(AND($E46="No",BQ46=1),AND($E46="Maybe", BQ46=1)), 1, 0)</f>
        <v>0</v>
      </c>
      <c r="EN46" s="50">
        <f t="shared" ref="EN46" si="632">IF(OR(AND($E46="No",BR46=1),AND($E46="Maybe", BR46=1)), 1, 0)</f>
        <v>0</v>
      </c>
      <c r="EO46" s="50">
        <f t="shared" ref="EO46" si="633">IF(OR(AND($E46="No",BS46=1),AND($E46="Maybe", BS46=1)), 1, 0)</f>
        <v>0</v>
      </c>
      <c r="EP46" s="50">
        <f t="shared" ref="EP46" si="634">IF(OR(AND($E46="No",BT46=1),AND($E46="Maybe", BT46=1)), 1, 0)</f>
        <v>0</v>
      </c>
      <c r="EQ46" s="50">
        <f t="shared" ref="EQ46" si="635">IF(OR(AND($E46="No",BU46=1),AND($E46="Maybe", BU46=1)), 1, 0)</f>
        <v>0</v>
      </c>
      <c r="ER46" s="50">
        <f t="shared" ref="ER46" si="636">IF(OR(AND($E46="No",BV46=1),AND($E46="Maybe", BV46=1)), 1, 0)</f>
        <v>0</v>
      </c>
      <c r="ES46" s="50">
        <f t="shared" ref="ES46" si="637">IF(OR(AND($E46="No",BW46=1),AND($E46="Maybe", BW46=1)), 1, 0)</f>
        <v>0</v>
      </c>
      <c r="ET46" s="50">
        <f t="shared" ref="ET46" si="638">IF(OR(AND($E46="No",BX46=1),AND($E46="Maybe", BX46=1)), 1, 0)</f>
        <v>0</v>
      </c>
      <c r="EU46" s="50">
        <f t="shared" ref="EU46" si="639">IF(OR(AND($E46="No",BY46=1),AND($E46="Maybe", BY46=1)), 1, 0)</f>
        <v>0</v>
      </c>
      <c r="EV46" s="50">
        <f t="shared" ref="EV46" si="640">IF(OR(AND($E46="No",BZ46=1),AND($E46="Maybe", BZ46=1)), 1, 0)</f>
        <v>0</v>
      </c>
      <c r="EW46" s="50">
        <f t="shared" ref="EW46" si="641">IF(OR(AND($E46="No",CA46=1),AND($E46="Maybe", CA46=1)), 1, 0)</f>
        <v>0</v>
      </c>
      <c r="EX46" s="50">
        <f t="shared" ref="EX46" si="642">IF(OR(AND($E46="No",CB46=1),AND($E46="Maybe", CB46=1)), 1, 0)</f>
        <v>0</v>
      </c>
      <c r="EY46" s="50">
        <f t="shared" ref="EY46" si="643">IF(OR(AND($E46="No",CC46=1),AND($E46="Maybe", CC46=1)), 1, 0)</f>
        <v>0</v>
      </c>
      <c r="EZ46" s="50">
        <f t="shared" ref="EZ46" si="644">IF(OR(AND($E46="No",CD46=1),AND($E46="Maybe", CD46=1)), 1, 0)</f>
        <v>0</v>
      </c>
      <c r="FA46" s="50">
        <f t="shared" si="575"/>
        <v>0</v>
      </c>
      <c r="FB46" s="50">
        <f t="shared" si="575"/>
        <v>0</v>
      </c>
      <c r="FC46" s="50">
        <f t="shared" si="575"/>
        <v>0</v>
      </c>
    </row>
    <row r="47" spans="2:159" ht="15" hidden="1" customHeight="1">
      <c r="B47" s="698"/>
      <c r="C47" s="54">
        <v>41</v>
      </c>
      <c r="D47" s="29" t="s">
        <v>232</v>
      </c>
      <c r="E47" s="192"/>
      <c r="F47" s="190"/>
      <c r="G47" s="204"/>
      <c r="H47" s="205"/>
      <c r="I47" s="205"/>
      <c r="J47" s="216"/>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v>1</v>
      </c>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73"/>
      <c r="CF47" s="177"/>
      <c r="CG47" s="177"/>
      <c r="CI47" s="50">
        <f t="shared" ref="CI47" si="645">IF(OR(AND($E47="No",M47=1),AND($E47="Maybe", M47=1)), 1, 0)</f>
        <v>0</v>
      </c>
      <c r="CJ47" s="50">
        <f t="shared" ref="CJ47" si="646">IF(OR(AND($E47="No",N47=1),AND($E47="Maybe", N47=1)), 1, 0)</f>
        <v>0</v>
      </c>
      <c r="CK47" s="50">
        <f t="shared" ref="CK47" si="647">IF(OR(AND($E47="No",O47=1),AND($E47="Maybe", O47=1)), 1, 0)</f>
        <v>0</v>
      </c>
      <c r="CL47" s="50">
        <f t="shared" ref="CL47" si="648">IF(OR(AND($E47="No",P47=1),AND($E47="Maybe", P47=1)), 1, 0)</f>
        <v>0</v>
      </c>
      <c r="CM47" s="50">
        <f t="shared" ref="CM47" si="649">IF(OR(AND($E47="No",Q47=1),AND($E47="Maybe", Q47=1)), 1, 0)</f>
        <v>0</v>
      </c>
      <c r="CN47" s="50">
        <f t="shared" ref="CN47" si="650">IF(OR(AND($E47="No",R47=1),AND($E47="Maybe", R47=1)), 1, 0)</f>
        <v>0</v>
      </c>
      <c r="CO47" s="50">
        <f t="shared" ref="CO47" si="651">IF(OR(AND($E47="No",S47=1),AND($E47="Maybe", S47=1)), 1, 0)</f>
        <v>0</v>
      </c>
      <c r="CP47" s="50">
        <f t="shared" ref="CP47" si="652">IF(OR(AND($E47="No",T47=1),AND($E47="Maybe", T47=1)), 1, 0)</f>
        <v>0</v>
      </c>
      <c r="CQ47" s="50">
        <f t="shared" ref="CQ47" si="653">IF(OR(AND($E47="No",U47=1),AND($E47="Maybe", U47=1)), 1, 0)</f>
        <v>0</v>
      </c>
      <c r="CR47" s="50">
        <f t="shared" ref="CR47" si="654">IF(OR(AND($E47="No",V47=1),AND($E47="Maybe", V47=1)), 1, 0)</f>
        <v>0</v>
      </c>
      <c r="CS47" s="50">
        <f t="shared" ref="CS47" si="655">IF(OR(AND($E47="No",W47=1),AND($E47="Maybe", W47=1)), 1, 0)</f>
        <v>0</v>
      </c>
      <c r="CT47" s="50">
        <f t="shared" ref="CT47" si="656">IF(OR(AND($E47="No",X47=1),AND($E47="Maybe", X47=1)), 1, 0)</f>
        <v>0</v>
      </c>
      <c r="CU47" s="50">
        <f t="shared" ref="CU47" si="657">IF(OR(AND($E47="No",Y47=1),AND($E47="Maybe", Y47=1)), 1, 0)</f>
        <v>0</v>
      </c>
      <c r="CV47" s="50">
        <f t="shared" ref="CV47" si="658">IF(OR(AND($E47="No",Z47=1),AND($E47="Maybe", Z47=1)), 1, 0)</f>
        <v>0</v>
      </c>
      <c r="CW47" s="50">
        <f t="shared" ref="CW47" si="659">IF(OR(AND($E47="No",AA47=1),AND($E47="Maybe", AA47=1)), 1, 0)</f>
        <v>0</v>
      </c>
      <c r="CX47" s="50">
        <f t="shared" ref="CX47" si="660">IF(OR(AND($E47="No",AB47=1),AND($E47="Maybe", AB47=1)), 1, 0)</f>
        <v>0</v>
      </c>
      <c r="CY47" s="50">
        <f t="shared" ref="CY47" si="661">IF(OR(AND($E47="No",AC47=1),AND($E47="Maybe", AC47=1)), 1, 0)</f>
        <v>0</v>
      </c>
      <c r="CZ47" s="50">
        <f t="shared" ref="CZ47" si="662">IF(OR(AND($E47="No",AD47=1),AND($E47="Maybe", AD47=1)), 1, 0)</f>
        <v>0</v>
      </c>
      <c r="DA47" s="50">
        <f t="shared" ref="DA47" si="663">IF(OR(AND($E47="No",AE47=1),AND($E47="Maybe", AE47=1)), 1, 0)</f>
        <v>0</v>
      </c>
      <c r="DB47" s="50">
        <f t="shared" ref="DB47" si="664">IF(OR(AND($E47="No",AF47=1),AND($E47="Maybe", AF47=1)), 1, 0)</f>
        <v>0</v>
      </c>
      <c r="DC47" s="50">
        <f t="shared" ref="DC47" si="665">IF(OR(AND($E47="No",AG47=1),AND($E47="Maybe", AG47=1)), 1, 0)</f>
        <v>0</v>
      </c>
      <c r="DD47" s="50">
        <f t="shared" ref="DD47" si="666">IF(OR(AND($E47="No",AH47=1),AND($E47="Maybe", AH47=1)), 1, 0)</f>
        <v>0</v>
      </c>
      <c r="DE47" s="50">
        <f t="shared" ref="DE47" si="667">IF(OR(AND($E47="No",AI47=1),AND($E47="Maybe", AI47=1)), 1, 0)</f>
        <v>0</v>
      </c>
      <c r="DF47" s="50">
        <f t="shared" ref="DF47" si="668">IF(OR(AND($E47="No",AJ47=1),AND($E47="Maybe", AJ47=1)), 1, 0)</f>
        <v>0</v>
      </c>
      <c r="DG47" s="50">
        <f t="shared" ref="DG47" si="669">IF(OR(AND($E47="No",AK47=1),AND($E47="Maybe", AK47=1)), 1, 0)</f>
        <v>0</v>
      </c>
      <c r="DH47" s="50">
        <f t="shared" ref="DH47" si="670">IF(OR(AND($E47="No",AL47=1),AND($E47="Maybe", AL47=1)), 1, 0)</f>
        <v>0</v>
      </c>
      <c r="DI47" s="50">
        <f t="shared" ref="DI47" si="671">IF(OR(AND($E47="No",AM47=1),AND($E47="Maybe", AM47=1)), 1, 0)</f>
        <v>0</v>
      </c>
      <c r="DJ47" s="50">
        <f t="shared" ref="DJ47" si="672">IF(OR(AND($E47="No",AN47=1),AND($E47="Maybe", AN47=1)), 1, 0)</f>
        <v>0</v>
      </c>
      <c r="DK47" s="50">
        <f t="shared" ref="DK47" si="673">IF(OR(AND($E47="No",AO47=1),AND($E47="Maybe", AO47=1)), 1, 0)</f>
        <v>0</v>
      </c>
      <c r="DL47" s="50">
        <f t="shared" ref="DL47" si="674">IF(OR(AND($E47="No",AP47=1),AND($E47="Maybe", AP47=1)), 1, 0)</f>
        <v>0</v>
      </c>
      <c r="DM47" s="50">
        <f t="shared" ref="DM47" si="675">IF(OR(AND($E47="No",AQ47=1),AND($E47="Maybe", AQ47=1)), 1, 0)</f>
        <v>0</v>
      </c>
      <c r="DN47" s="50">
        <f t="shared" ref="DN47" si="676">IF(OR(AND($E47="No",AR47=1),AND($E47="Maybe", AR47=1)), 1, 0)</f>
        <v>0</v>
      </c>
      <c r="DO47" s="50">
        <f t="shared" ref="DO47" si="677">IF(OR(AND($E47="No",AS47=1),AND($E47="Maybe", AS47=1)), 1, 0)</f>
        <v>0</v>
      </c>
      <c r="DP47" s="50">
        <f t="shared" ref="DP47" si="678">IF(OR(AND($E47="No",AT47=1),AND($E47="Maybe", AT47=1)), 1, 0)</f>
        <v>0</v>
      </c>
      <c r="DQ47" s="50">
        <f t="shared" ref="DQ47" si="679">IF(OR(AND($E47="No",AU47=1),AND($E47="Maybe", AU47=1)), 1, 0)</f>
        <v>0</v>
      </c>
      <c r="DR47" s="50">
        <f t="shared" ref="DR47" si="680">IF(OR(AND($E47="No",AV47=1),AND($E47="Maybe", AV47=1)), 1, 0)</f>
        <v>0</v>
      </c>
      <c r="DS47" s="50">
        <f t="shared" ref="DS47" si="681">IF(OR(AND($E47="No",AW47=1),AND($E47="Maybe", AW47=1)), 1, 0)</f>
        <v>0</v>
      </c>
      <c r="DT47" s="50">
        <f t="shared" ref="DT47" si="682">IF(OR(AND($E47="No",AX47=1),AND($E47="Maybe", AX47=1)), 1, 0)</f>
        <v>0</v>
      </c>
      <c r="DU47" s="50">
        <f t="shared" ref="DU47" si="683">IF(OR(AND($E47="No",AY47=1),AND($E47="Maybe", AY47=1)), 1, 0)</f>
        <v>0</v>
      </c>
      <c r="DV47" s="50">
        <f t="shared" ref="DV47:DW47" si="684">IF(OR(AND($E47="No",AZ47=1),AND($E47="Maybe", AZ47=1)), 1, 0)</f>
        <v>0</v>
      </c>
      <c r="DW47" s="50">
        <f t="shared" si="684"/>
        <v>0</v>
      </c>
      <c r="DX47" s="50">
        <f t="shared" ref="DX47" si="685">IF(OR(AND($E47="No",BB47=1),AND($E47="Maybe", BB47=1)), 1, 0)</f>
        <v>0</v>
      </c>
      <c r="DY47" s="50">
        <f t="shared" ref="DY47" si="686">IF(OR(AND($E47="No",BC47=1),AND($E47="Maybe", BC47=1)), 1, 0)</f>
        <v>0</v>
      </c>
      <c r="DZ47" s="50">
        <f t="shared" ref="DZ47" si="687">IF(OR(AND($E47="No",BD47=1),AND($E47="Maybe", BD47=1)), 1, 0)</f>
        <v>0</v>
      </c>
      <c r="EA47" s="50">
        <f t="shared" ref="EA47" si="688">IF(OR(AND($E47="No",BE47=1),AND($E47="Maybe", BE47=1)), 1, 0)</f>
        <v>0</v>
      </c>
      <c r="EB47" s="50">
        <f t="shared" ref="EB47" si="689">IF(OR(AND($E47="No",BF47=1),AND($E47="Maybe", BF47=1)), 1, 0)</f>
        <v>0</v>
      </c>
      <c r="EC47" s="50">
        <f t="shared" ref="EC47" si="690">IF(OR(AND($E47="No",BG47=1),AND($E47="Maybe", BG47=1)), 1, 0)</f>
        <v>0</v>
      </c>
      <c r="ED47" s="50">
        <f t="shared" ref="ED47" si="691">IF(OR(AND($E47="No",BH47=1),AND($E47="Maybe", BH47=1)), 1, 0)</f>
        <v>0</v>
      </c>
      <c r="EE47" s="50">
        <f t="shared" ref="EE47" si="692">IF(OR(AND($E47="No",BI47=1),AND($E47="Maybe", BI47=1)), 1, 0)</f>
        <v>0</v>
      </c>
      <c r="EF47" s="50">
        <f t="shared" ref="EF47" si="693">IF(OR(AND($E47="No",BJ47=1),AND($E47="Maybe", BJ47=1)), 1, 0)</f>
        <v>0</v>
      </c>
      <c r="EG47" s="50">
        <f t="shared" ref="EG47" si="694">IF(OR(AND($E47="No",BK47=1),AND($E47="Maybe", BK47=1)), 1, 0)</f>
        <v>0</v>
      </c>
      <c r="EH47" s="50">
        <f t="shared" ref="EH47" si="695">IF(OR(AND($E47="No",BL47=1),AND($E47="Maybe", BL47=1)), 1, 0)</f>
        <v>0</v>
      </c>
      <c r="EI47" s="50">
        <f t="shared" ref="EI47" si="696">IF(OR(AND($E47="No",BM47=1),AND($E47="Maybe", BM47=1)), 1, 0)</f>
        <v>0</v>
      </c>
      <c r="EJ47" s="50">
        <f t="shared" ref="EJ47" si="697">IF(OR(AND($E47="No",BN47=1),AND($E47="Maybe", BN47=1)), 1, 0)</f>
        <v>0</v>
      </c>
      <c r="EK47" s="50">
        <f t="shared" ref="EK47" si="698">IF(OR(AND($E47="No",BO47=1),AND($E47="Maybe", BO47=1)), 1, 0)</f>
        <v>0</v>
      </c>
      <c r="EL47" s="50">
        <f t="shared" ref="EL47" si="699">IF(OR(AND($E47="No",BP47=1),AND($E47="Maybe", BP47=1)), 1, 0)</f>
        <v>0</v>
      </c>
      <c r="EM47" s="50">
        <f t="shared" ref="EM47" si="700">IF(OR(AND($E47="No",BQ47=1),AND($E47="Maybe", BQ47=1)), 1, 0)</f>
        <v>0</v>
      </c>
      <c r="EN47" s="50">
        <f t="shared" ref="EN47" si="701">IF(OR(AND($E47="No",BR47=1),AND($E47="Maybe", BR47=1)), 1, 0)</f>
        <v>0</v>
      </c>
      <c r="EO47" s="50">
        <f t="shared" ref="EO47" si="702">IF(OR(AND($E47="No",BS47=1),AND($E47="Maybe", BS47=1)), 1, 0)</f>
        <v>0</v>
      </c>
      <c r="EP47" s="50">
        <f t="shared" ref="EP47" si="703">IF(OR(AND($E47="No",BT47=1),AND($E47="Maybe", BT47=1)), 1, 0)</f>
        <v>0</v>
      </c>
      <c r="EQ47" s="50">
        <f t="shared" ref="EQ47" si="704">IF(OR(AND($E47="No",BU47=1),AND($E47="Maybe", BU47=1)), 1, 0)</f>
        <v>0</v>
      </c>
      <c r="ER47" s="50">
        <f t="shared" ref="ER47" si="705">IF(OR(AND($E47="No",BV47=1),AND($E47="Maybe", BV47=1)), 1, 0)</f>
        <v>0</v>
      </c>
      <c r="ES47" s="50">
        <f t="shared" ref="ES47" si="706">IF(OR(AND($E47="No",BW47=1),AND($E47="Maybe", BW47=1)), 1, 0)</f>
        <v>0</v>
      </c>
      <c r="ET47" s="50">
        <f t="shared" ref="ET47" si="707">IF(OR(AND($E47="No",BX47=1),AND($E47="Maybe", BX47=1)), 1, 0)</f>
        <v>0</v>
      </c>
      <c r="EU47" s="50">
        <f t="shared" ref="EU47" si="708">IF(OR(AND($E47="No",BY47=1),AND($E47="Maybe", BY47=1)), 1, 0)</f>
        <v>0</v>
      </c>
      <c r="EV47" s="50">
        <f t="shared" ref="EV47" si="709">IF(OR(AND($E47="No",BZ47=1),AND($E47="Maybe", BZ47=1)), 1, 0)</f>
        <v>0</v>
      </c>
      <c r="EW47" s="50">
        <f t="shared" ref="EW47" si="710">IF(OR(AND($E47="No",CA47=1),AND($E47="Maybe", CA47=1)), 1, 0)</f>
        <v>0</v>
      </c>
      <c r="EX47" s="50">
        <f t="shared" ref="EX47" si="711">IF(OR(AND($E47="No",CB47=1),AND($E47="Maybe", CB47=1)), 1, 0)</f>
        <v>0</v>
      </c>
      <c r="EY47" s="50">
        <f t="shared" ref="EY47" si="712">IF(OR(AND($E47="No",CC47=1),AND($E47="Maybe", CC47=1)), 1, 0)</f>
        <v>0</v>
      </c>
      <c r="EZ47" s="50">
        <f t="shared" ref="EZ47" si="713">IF(OR(AND($E47="No",CD47=1),AND($E47="Maybe", CD47=1)), 1, 0)</f>
        <v>0</v>
      </c>
      <c r="FA47" s="50">
        <f t="shared" si="575"/>
        <v>0</v>
      </c>
      <c r="FB47" s="50">
        <f t="shared" si="575"/>
        <v>0</v>
      </c>
      <c r="FC47" s="50">
        <f t="shared" si="575"/>
        <v>0</v>
      </c>
    </row>
    <row r="48" spans="2:159" ht="15" hidden="1" customHeight="1">
      <c r="B48" s="698"/>
      <c r="C48" s="54">
        <v>42</v>
      </c>
      <c r="D48" s="29" t="s">
        <v>235</v>
      </c>
      <c r="E48" s="192"/>
      <c r="F48" s="190"/>
      <c r="G48" s="204"/>
      <c r="H48" s="205"/>
      <c r="I48" s="205"/>
      <c r="J48" s="216"/>
      <c r="M48" s="15"/>
      <c r="N48" s="15"/>
      <c r="O48" s="15"/>
      <c r="P48" s="15"/>
      <c r="Q48" s="15"/>
      <c r="R48" s="15"/>
      <c r="S48" s="15"/>
      <c r="T48" s="15"/>
      <c r="U48" s="15"/>
      <c r="V48" s="15"/>
      <c r="W48" s="15"/>
      <c r="X48" s="15"/>
      <c r="Y48" s="15"/>
      <c r="Z48" s="15"/>
      <c r="AA48" s="15"/>
      <c r="AB48" s="15"/>
      <c r="AC48" s="15"/>
      <c r="AD48" s="15"/>
      <c r="AE48" s="15">
        <v>1</v>
      </c>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73"/>
      <c r="CF48" s="177"/>
      <c r="CG48" s="177"/>
      <c r="CI48" s="51">
        <f t="shared" ref="CI48:DN48" si="714">IF(OR(AND($E48="Yes",M48=1),AND($E48="Maybe", M48=1)), 1, 0)</f>
        <v>0</v>
      </c>
      <c r="CJ48" s="51">
        <f t="shared" si="714"/>
        <v>0</v>
      </c>
      <c r="CK48" s="51">
        <f t="shared" si="714"/>
        <v>0</v>
      </c>
      <c r="CL48" s="51">
        <f t="shared" si="714"/>
        <v>0</v>
      </c>
      <c r="CM48" s="51">
        <f t="shared" si="714"/>
        <v>0</v>
      </c>
      <c r="CN48" s="51">
        <f t="shared" si="714"/>
        <v>0</v>
      </c>
      <c r="CO48" s="51">
        <f t="shared" si="714"/>
        <v>0</v>
      </c>
      <c r="CP48" s="51">
        <f t="shared" si="714"/>
        <v>0</v>
      </c>
      <c r="CQ48" s="51">
        <f t="shared" si="714"/>
        <v>0</v>
      </c>
      <c r="CR48" s="51">
        <f t="shared" si="714"/>
        <v>0</v>
      </c>
      <c r="CS48" s="51">
        <f t="shared" si="714"/>
        <v>0</v>
      </c>
      <c r="CT48" s="51">
        <f t="shared" si="714"/>
        <v>0</v>
      </c>
      <c r="CU48" s="51">
        <f t="shared" si="714"/>
        <v>0</v>
      </c>
      <c r="CV48" s="51">
        <f t="shared" si="714"/>
        <v>0</v>
      </c>
      <c r="CW48" s="51">
        <f t="shared" si="714"/>
        <v>0</v>
      </c>
      <c r="CX48" s="51">
        <f t="shared" si="714"/>
        <v>0</v>
      </c>
      <c r="CY48" s="51">
        <f t="shared" si="714"/>
        <v>0</v>
      </c>
      <c r="CZ48" s="51">
        <f t="shared" si="714"/>
        <v>0</v>
      </c>
      <c r="DA48" s="51">
        <f t="shared" si="714"/>
        <v>0</v>
      </c>
      <c r="DB48" s="51">
        <f t="shared" si="714"/>
        <v>0</v>
      </c>
      <c r="DC48" s="51">
        <f t="shared" si="714"/>
        <v>0</v>
      </c>
      <c r="DD48" s="51">
        <f t="shared" si="714"/>
        <v>0</v>
      </c>
      <c r="DE48" s="51">
        <f t="shared" si="714"/>
        <v>0</v>
      </c>
      <c r="DF48" s="51">
        <f t="shared" si="714"/>
        <v>0</v>
      </c>
      <c r="DG48" s="51">
        <f t="shared" si="714"/>
        <v>0</v>
      </c>
      <c r="DH48" s="51">
        <f t="shared" si="714"/>
        <v>0</v>
      </c>
      <c r="DI48" s="51">
        <f t="shared" si="714"/>
        <v>0</v>
      </c>
      <c r="DJ48" s="51">
        <f t="shared" si="714"/>
        <v>0</v>
      </c>
      <c r="DK48" s="51">
        <f t="shared" si="714"/>
        <v>0</v>
      </c>
      <c r="DL48" s="51">
        <f t="shared" si="714"/>
        <v>0</v>
      </c>
      <c r="DM48" s="51">
        <f t="shared" si="714"/>
        <v>0</v>
      </c>
      <c r="DN48" s="51">
        <f t="shared" si="714"/>
        <v>0</v>
      </c>
      <c r="DO48" s="51">
        <f t="shared" ref="DO48:ET48" si="715">IF(OR(AND($E48="Yes",AS48=1),AND($E48="Maybe", AS48=1)), 1, 0)</f>
        <v>0</v>
      </c>
      <c r="DP48" s="51">
        <f t="shared" si="715"/>
        <v>0</v>
      </c>
      <c r="DQ48" s="51">
        <f t="shared" si="715"/>
        <v>0</v>
      </c>
      <c r="DR48" s="51">
        <f t="shared" si="715"/>
        <v>0</v>
      </c>
      <c r="DS48" s="51">
        <f t="shared" si="715"/>
        <v>0</v>
      </c>
      <c r="DT48" s="51">
        <f t="shared" si="715"/>
        <v>0</v>
      </c>
      <c r="DU48" s="51">
        <f t="shared" si="715"/>
        <v>0</v>
      </c>
      <c r="DV48" s="51">
        <f t="shared" si="715"/>
        <v>0</v>
      </c>
      <c r="DW48" s="51">
        <f t="shared" si="715"/>
        <v>0</v>
      </c>
      <c r="DX48" s="51">
        <f t="shared" si="715"/>
        <v>0</v>
      </c>
      <c r="DY48" s="51">
        <f t="shared" si="715"/>
        <v>0</v>
      </c>
      <c r="DZ48" s="51">
        <f t="shared" si="715"/>
        <v>0</v>
      </c>
      <c r="EA48" s="51">
        <f t="shared" si="715"/>
        <v>0</v>
      </c>
      <c r="EB48" s="51">
        <f t="shared" si="715"/>
        <v>0</v>
      </c>
      <c r="EC48" s="51">
        <f t="shared" si="715"/>
        <v>0</v>
      </c>
      <c r="ED48" s="51">
        <f t="shared" si="715"/>
        <v>0</v>
      </c>
      <c r="EE48" s="51">
        <f t="shared" si="715"/>
        <v>0</v>
      </c>
      <c r="EF48" s="51">
        <f t="shared" si="715"/>
        <v>0</v>
      </c>
      <c r="EG48" s="51">
        <f t="shared" si="715"/>
        <v>0</v>
      </c>
      <c r="EH48" s="51">
        <f t="shared" si="715"/>
        <v>0</v>
      </c>
      <c r="EI48" s="51">
        <f t="shared" si="715"/>
        <v>0</v>
      </c>
      <c r="EJ48" s="51">
        <f t="shared" si="715"/>
        <v>0</v>
      </c>
      <c r="EK48" s="51">
        <f t="shared" si="715"/>
        <v>0</v>
      </c>
      <c r="EL48" s="51">
        <f t="shared" si="715"/>
        <v>0</v>
      </c>
      <c r="EM48" s="51">
        <f t="shared" si="715"/>
        <v>0</v>
      </c>
      <c r="EN48" s="51">
        <f t="shared" si="715"/>
        <v>0</v>
      </c>
      <c r="EO48" s="51">
        <f t="shared" si="715"/>
        <v>0</v>
      </c>
      <c r="EP48" s="51">
        <f t="shared" si="715"/>
        <v>0</v>
      </c>
      <c r="EQ48" s="51">
        <f t="shared" si="715"/>
        <v>0</v>
      </c>
      <c r="ER48" s="51">
        <f t="shared" si="715"/>
        <v>0</v>
      </c>
      <c r="ES48" s="51">
        <f t="shared" si="715"/>
        <v>0</v>
      </c>
      <c r="ET48" s="51">
        <f t="shared" si="715"/>
        <v>0</v>
      </c>
      <c r="EU48" s="51">
        <f t="shared" ref="EU48:FC48" si="716">IF(OR(AND($E48="Yes",BY48=1),AND($E48="Maybe", BY48=1)), 1, 0)</f>
        <v>0</v>
      </c>
      <c r="EV48" s="51">
        <f t="shared" si="716"/>
        <v>0</v>
      </c>
      <c r="EW48" s="51">
        <f t="shared" si="716"/>
        <v>0</v>
      </c>
      <c r="EX48" s="51">
        <f t="shared" si="716"/>
        <v>0</v>
      </c>
      <c r="EY48" s="51">
        <f t="shared" si="716"/>
        <v>0</v>
      </c>
      <c r="EZ48" s="51">
        <f t="shared" si="716"/>
        <v>0</v>
      </c>
      <c r="FA48" s="51">
        <f t="shared" si="716"/>
        <v>0</v>
      </c>
      <c r="FB48" s="51">
        <f t="shared" si="716"/>
        <v>0</v>
      </c>
      <c r="FC48" s="51">
        <f t="shared" si="716"/>
        <v>0</v>
      </c>
    </row>
    <row r="49" spans="2:159" ht="15" hidden="1" customHeight="1">
      <c r="B49" s="698"/>
      <c r="C49" s="54">
        <v>43</v>
      </c>
      <c r="D49" s="29" t="s">
        <v>236</v>
      </c>
      <c r="E49" s="192"/>
      <c r="F49" s="190"/>
      <c r="G49" s="204"/>
      <c r="H49" s="205"/>
      <c r="I49" s="205"/>
      <c r="J49" s="216"/>
      <c r="M49" s="15"/>
      <c r="N49" s="15"/>
      <c r="O49" s="15"/>
      <c r="P49" s="15"/>
      <c r="Q49" s="15"/>
      <c r="R49" s="15"/>
      <c r="S49" s="15"/>
      <c r="T49" s="15"/>
      <c r="U49" s="15"/>
      <c r="V49" s="15"/>
      <c r="W49" s="15"/>
      <c r="X49" s="15"/>
      <c r="Y49" s="15"/>
      <c r="Z49" s="15"/>
      <c r="AA49" s="15"/>
      <c r="AB49" s="15"/>
      <c r="AC49" s="15"/>
      <c r="AD49" s="15"/>
      <c r="AE49" s="15">
        <v>1</v>
      </c>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73"/>
      <c r="CF49" s="177"/>
      <c r="CG49" s="177"/>
      <c r="CI49" s="51">
        <f>IF(OR(AND($E49="Yes",M49=1),AND($E49="Maybe", M49=1)), 1, 0)</f>
        <v>0</v>
      </c>
      <c r="CJ49" s="51">
        <f t="shared" ref="CJ49" si="717">IF(OR(AND($E49="Yes",N49=1),AND($E49="Maybe", N49=1)), 1, 0)</f>
        <v>0</v>
      </c>
      <c r="CK49" s="51">
        <f t="shared" ref="CK49" si="718">IF(OR(AND($E49="Yes",O49=1),AND($E49="Maybe", O49=1)), 1, 0)</f>
        <v>0</v>
      </c>
      <c r="CL49" s="51">
        <f t="shared" ref="CL49" si="719">IF(OR(AND($E49="Yes",P49=1),AND($E49="Maybe", P49=1)), 1, 0)</f>
        <v>0</v>
      </c>
      <c r="CM49" s="51">
        <f t="shared" ref="CM49" si="720">IF(OR(AND($E49="Yes",Q49=1),AND($E49="Maybe", Q49=1)), 1, 0)</f>
        <v>0</v>
      </c>
      <c r="CN49" s="51">
        <f t="shared" ref="CN49" si="721">IF(OR(AND($E49="Yes",R49=1),AND($E49="Maybe", R49=1)), 1, 0)</f>
        <v>0</v>
      </c>
      <c r="CO49" s="51">
        <f t="shared" ref="CO49" si="722">IF(OR(AND($E49="Yes",S49=1),AND($E49="Maybe", S49=1)), 1, 0)</f>
        <v>0</v>
      </c>
      <c r="CP49" s="51">
        <f t="shared" ref="CP49" si="723">IF(OR(AND($E49="Yes",T49=1),AND($E49="Maybe", T49=1)), 1, 0)</f>
        <v>0</v>
      </c>
      <c r="CQ49" s="51">
        <f t="shared" ref="CQ49" si="724">IF(OR(AND($E49="Yes",U49=1),AND($E49="Maybe", U49=1)), 1, 0)</f>
        <v>0</v>
      </c>
      <c r="CR49" s="51">
        <f t="shared" ref="CR49" si="725">IF(OR(AND($E49="Yes",V49=1),AND($E49="Maybe", V49=1)), 1, 0)</f>
        <v>0</v>
      </c>
      <c r="CS49" s="51">
        <f t="shared" ref="CS49" si="726">IF(OR(AND($E49="Yes",W49=1),AND($E49="Maybe", W49=1)), 1, 0)</f>
        <v>0</v>
      </c>
      <c r="CT49" s="51">
        <f t="shared" ref="CT49" si="727">IF(OR(AND($E49="Yes",X49=1),AND($E49="Maybe", X49=1)), 1, 0)</f>
        <v>0</v>
      </c>
      <c r="CU49" s="51">
        <f t="shared" ref="CU49" si="728">IF(OR(AND($E49="Yes",Y49=1),AND($E49="Maybe", Y49=1)), 1, 0)</f>
        <v>0</v>
      </c>
      <c r="CV49" s="51">
        <f t="shared" ref="CV49" si="729">IF(OR(AND($E49="Yes",Z49=1),AND($E49="Maybe", Z49=1)), 1, 0)</f>
        <v>0</v>
      </c>
      <c r="CW49" s="51">
        <f t="shared" ref="CW49" si="730">IF(OR(AND($E49="Yes",AA49=1),AND($E49="Maybe", AA49=1)), 1, 0)</f>
        <v>0</v>
      </c>
      <c r="CX49" s="51">
        <f t="shared" ref="CX49" si="731">IF(OR(AND($E49="Yes",AB49=1),AND($E49="Maybe", AB49=1)), 1, 0)</f>
        <v>0</v>
      </c>
      <c r="CY49" s="51">
        <f t="shared" ref="CY49" si="732">IF(OR(AND($E49="Yes",AC49=1),AND($E49="Maybe", AC49=1)), 1, 0)</f>
        <v>0</v>
      </c>
      <c r="CZ49" s="51">
        <f t="shared" ref="CZ49" si="733">IF(OR(AND($E49="Yes",AD49=1),AND($E49="Maybe", AD49=1)), 1, 0)</f>
        <v>0</v>
      </c>
      <c r="DA49" s="51">
        <f t="shared" ref="DA49" si="734">IF(OR(AND($E49="Yes",AE49=1),AND($E49="Maybe", AE49=1)), 1, 0)</f>
        <v>0</v>
      </c>
      <c r="DB49" s="51">
        <f t="shared" ref="DB49" si="735">IF(OR(AND($E49="Yes",AF49=1),AND($E49="Maybe", AF49=1)), 1, 0)</f>
        <v>0</v>
      </c>
      <c r="DC49" s="51">
        <f t="shared" ref="DC49" si="736">IF(OR(AND($E49="Yes",AG49=1),AND($E49="Maybe", AG49=1)), 1, 0)</f>
        <v>0</v>
      </c>
      <c r="DD49" s="51">
        <f t="shared" ref="DD49" si="737">IF(OR(AND($E49="Yes",AH49=1),AND($E49="Maybe", AH49=1)), 1, 0)</f>
        <v>0</v>
      </c>
      <c r="DE49" s="51">
        <f t="shared" ref="DE49" si="738">IF(OR(AND($E49="Yes",AI49=1),AND($E49="Maybe", AI49=1)), 1, 0)</f>
        <v>0</v>
      </c>
      <c r="DF49" s="51">
        <f t="shared" ref="DF49" si="739">IF(OR(AND($E49="Yes",AJ49=1),AND($E49="Maybe", AJ49=1)), 1, 0)</f>
        <v>0</v>
      </c>
      <c r="DG49" s="51">
        <f t="shared" ref="DG49" si="740">IF(OR(AND($E49="Yes",AK49=1),AND($E49="Maybe", AK49=1)), 1, 0)</f>
        <v>0</v>
      </c>
      <c r="DH49" s="51">
        <f t="shared" ref="DH49" si="741">IF(OR(AND($E49="Yes",AL49=1),AND($E49="Maybe", AL49=1)), 1, 0)</f>
        <v>0</v>
      </c>
      <c r="DI49" s="51">
        <f t="shared" ref="DI49" si="742">IF(OR(AND($E49="Yes",AM49=1),AND($E49="Maybe", AM49=1)), 1, 0)</f>
        <v>0</v>
      </c>
      <c r="DJ49" s="51">
        <f t="shared" ref="DJ49" si="743">IF(OR(AND($E49="Yes",AN49=1),AND($E49="Maybe", AN49=1)), 1, 0)</f>
        <v>0</v>
      </c>
      <c r="DK49" s="51">
        <f t="shared" ref="DK49" si="744">IF(OR(AND($E49="Yes",AO49=1),AND($E49="Maybe", AO49=1)), 1, 0)</f>
        <v>0</v>
      </c>
      <c r="DL49" s="51">
        <f t="shared" ref="DL49" si="745">IF(OR(AND($E49="Yes",AP49=1),AND($E49="Maybe", AP49=1)), 1, 0)</f>
        <v>0</v>
      </c>
      <c r="DM49" s="51">
        <f t="shared" ref="DM49" si="746">IF(OR(AND($E49="Yes",AQ49=1),AND($E49="Maybe", AQ49=1)), 1, 0)</f>
        <v>0</v>
      </c>
      <c r="DN49" s="51">
        <f t="shared" ref="DN49" si="747">IF(OR(AND($E49="Yes",AR49=1),AND($E49="Maybe", AR49=1)), 1, 0)</f>
        <v>0</v>
      </c>
      <c r="DO49" s="51">
        <f t="shared" ref="DO49" si="748">IF(OR(AND($E49="Yes",AS49=1),AND($E49="Maybe", AS49=1)), 1, 0)</f>
        <v>0</v>
      </c>
      <c r="DP49" s="51">
        <f t="shared" ref="DP49" si="749">IF(OR(AND($E49="Yes",AT49=1),AND($E49="Maybe", AT49=1)), 1, 0)</f>
        <v>0</v>
      </c>
      <c r="DQ49" s="51">
        <f t="shared" ref="DQ49" si="750">IF(OR(AND($E49="Yes",AU49=1),AND($E49="Maybe", AU49=1)), 1, 0)</f>
        <v>0</v>
      </c>
      <c r="DR49" s="51">
        <f t="shared" ref="DR49" si="751">IF(OR(AND($E49="Yes",AV49=1),AND($E49="Maybe", AV49=1)), 1, 0)</f>
        <v>0</v>
      </c>
      <c r="DS49" s="51">
        <f t="shared" ref="DS49" si="752">IF(OR(AND($E49="Yes",AW49=1),AND($E49="Maybe", AW49=1)), 1, 0)</f>
        <v>0</v>
      </c>
      <c r="DT49" s="51">
        <f t="shared" ref="DT49" si="753">IF(OR(AND($E49="Yes",AX49=1),AND($E49="Maybe", AX49=1)), 1, 0)</f>
        <v>0</v>
      </c>
      <c r="DU49" s="51">
        <f t="shared" ref="DU49" si="754">IF(OR(AND($E49="Yes",AY49=1),AND($E49="Maybe", AY49=1)), 1, 0)</f>
        <v>0</v>
      </c>
      <c r="DV49" s="51">
        <f t="shared" ref="DV49:DW49" si="755">IF(OR(AND($E49="Yes",AZ49=1),AND($E49="Maybe", AZ49=1)), 1, 0)</f>
        <v>0</v>
      </c>
      <c r="DW49" s="51">
        <f t="shared" si="755"/>
        <v>0</v>
      </c>
      <c r="DX49" s="51">
        <f t="shared" ref="DX49" si="756">IF(OR(AND($E49="Yes",BB49=1),AND($E49="Maybe", BB49=1)), 1, 0)</f>
        <v>0</v>
      </c>
      <c r="DY49" s="51">
        <f t="shared" ref="DY49" si="757">IF(OR(AND($E49="Yes",BC49=1),AND($E49="Maybe", BC49=1)), 1, 0)</f>
        <v>0</v>
      </c>
      <c r="DZ49" s="51">
        <f t="shared" ref="DZ49" si="758">IF(OR(AND($E49="Yes",BD49=1),AND($E49="Maybe", BD49=1)), 1, 0)</f>
        <v>0</v>
      </c>
      <c r="EA49" s="51">
        <f t="shared" ref="EA49" si="759">IF(OR(AND($E49="Yes",BE49=1),AND($E49="Maybe", BE49=1)), 1, 0)</f>
        <v>0</v>
      </c>
      <c r="EB49" s="51">
        <f t="shared" ref="EB49" si="760">IF(OR(AND($E49="Yes",BF49=1),AND($E49="Maybe", BF49=1)), 1, 0)</f>
        <v>0</v>
      </c>
      <c r="EC49" s="51">
        <f t="shared" ref="EC49" si="761">IF(OR(AND($E49="Yes",BG49=1),AND($E49="Maybe", BG49=1)), 1, 0)</f>
        <v>0</v>
      </c>
      <c r="ED49" s="51">
        <f t="shared" ref="ED49" si="762">IF(OR(AND($E49="Yes",BH49=1),AND($E49="Maybe", BH49=1)), 1, 0)</f>
        <v>0</v>
      </c>
      <c r="EE49" s="51">
        <f t="shared" ref="EE49" si="763">IF(OR(AND($E49="Yes",BI49=1),AND($E49="Maybe", BI49=1)), 1, 0)</f>
        <v>0</v>
      </c>
      <c r="EF49" s="51">
        <f t="shared" ref="EF49" si="764">IF(OR(AND($E49="Yes",BJ49=1),AND($E49="Maybe", BJ49=1)), 1, 0)</f>
        <v>0</v>
      </c>
      <c r="EG49" s="51">
        <f t="shared" ref="EG49" si="765">IF(OR(AND($E49="Yes",BK49=1),AND($E49="Maybe", BK49=1)), 1, 0)</f>
        <v>0</v>
      </c>
      <c r="EH49" s="51">
        <f t="shared" ref="EH49" si="766">IF(OR(AND($E49="Yes",BL49=1),AND($E49="Maybe", BL49=1)), 1, 0)</f>
        <v>0</v>
      </c>
      <c r="EI49" s="51">
        <f t="shared" ref="EI49" si="767">IF(OR(AND($E49="Yes",BM49=1),AND($E49="Maybe", BM49=1)), 1, 0)</f>
        <v>0</v>
      </c>
      <c r="EJ49" s="51">
        <f t="shared" ref="EJ49" si="768">IF(OR(AND($E49="Yes",BN49=1),AND($E49="Maybe", BN49=1)), 1, 0)</f>
        <v>0</v>
      </c>
      <c r="EK49" s="51">
        <f t="shared" ref="EK49" si="769">IF(OR(AND($E49="Yes",BO49=1),AND($E49="Maybe", BO49=1)), 1, 0)</f>
        <v>0</v>
      </c>
      <c r="EL49" s="51">
        <f t="shared" ref="EL49" si="770">IF(OR(AND($E49="Yes",BP49=1),AND($E49="Maybe", BP49=1)), 1, 0)</f>
        <v>0</v>
      </c>
      <c r="EM49" s="51">
        <f t="shared" ref="EM49" si="771">IF(OR(AND($E49="Yes",BQ49=1),AND($E49="Maybe", BQ49=1)), 1, 0)</f>
        <v>0</v>
      </c>
      <c r="EN49" s="51">
        <f t="shared" ref="EN49" si="772">IF(OR(AND($E49="Yes",BR49=1),AND($E49="Maybe", BR49=1)), 1, 0)</f>
        <v>0</v>
      </c>
      <c r="EO49" s="51">
        <f t="shared" ref="EO49" si="773">IF(OR(AND($E49="Yes",BS49=1),AND($E49="Maybe", BS49=1)), 1, 0)</f>
        <v>0</v>
      </c>
      <c r="EP49" s="51">
        <f t="shared" ref="EP49" si="774">IF(OR(AND($E49="Yes",BT49=1),AND($E49="Maybe", BT49=1)), 1, 0)</f>
        <v>0</v>
      </c>
      <c r="EQ49" s="51">
        <f t="shared" ref="EQ49" si="775">IF(OR(AND($E49="Yes",BU49=1),AND($E49="Maybe", BU49=1)), 1, 0)</f>
        <v>0</v>
      </c>
      <c r="ER49" s="51">
        <f t="shared" ref="ER49" si="776">IF(OR(AND($E49="Yes",BV49=1),AND($E49="Maybe", BV49=1)), 1, 0)</f>
        <v>0</v>
      </c>
      <c r="ES49" s="51">
        <f t="shared" ref="ES49" si="777">IF(OR(AND($E49="Yes",BW49=1),AND($E49="Maybe", BW49=1)), 1, 0)</f>
        <v>0</v>
      </c>
      <c r="ET49" s="51">
        <f t="shared" ref="ET49" si="778">IF(OR(AND($E49="Yes",BX49=1),AND($E49="Maybe", BX49=1)), 1, 0)</f>
        <v>0</v>
      </c>
      <c r="EU49" s="51">
        <f t="shared" ref="EU49" si="779">IF(OR(AND($E49="Yes",BY49=1),AND($E49="Maybe", BY49=1)), 1, 0)</f>
        <v>0</v>
      </c>
      <c r="EV49" s="51">
        <f t="shared" ref="EV49" si="780">IF(OR(AND($E49="Yes",BZ49=1),AND($E49="Maybe", BZ49=1)), 1, 0)</f>
        <v>0</v>
      </c>
      <c r="EW49" s="51">
        <f t="shared" ref="EW49" si="781">IF(OR(AND($E49="Yes",CA49=1),AND($E49="Maybe", CA49=1)), 1, 0)</f>
        <v>0</v>
      </c>
      <c r="EX49" s="51">
        <f t="shared" ref="EX49" si="782">IF(OR(AND($E49="Yes",CB49=1),AND($E49="Maybe", CB49=1)), 1, 0)</f>
        <v>0</v>
      </c>
      <c r="EY49" s="51">
        <f t="shared" ref="EY49" si="783">IF(OR(AND($E49="Yes",CC49=1),AND($E49="Maybe", CC49=1)), 1, 0)</f>
        <v>0</v>
      </c>
      <c r="EZ49" s="51">
        <f t="shared" ref="EZ49" si="784">IF(OR(AND($E49="Yes",CD49=1),AND($E49="Maybe", CD49=1)), 1, 0)</f>
        <v>0</v>
      </c>
      <c r="FA49" s="51">
        <f t="shared" ref="FA49:FC50" si="785">IF(OR(AND($E49="Yes",CE49=1),AND($E49="Maybe", CE49=1)), 1, 0)</f>
        <v>0</v>
      </c>
      <c r="FB49" s="51">
        <f t="shared" si="785"/>
        <v>0</v>
      </c>
      <c r="FC49" s="51">
        <f t="shared" si="785"/>
        <v>0</v>
      </c>
    </row>
    <row r="50" spans="2:159" ht="15" hidden="1" customHeight="1">
      <c r="B50" s="698"/>
      <c r="C50" s="54">
        <v>44</v>
      </c>
      <c r="D50" s="29" t="s">
        <v>237</v>
      </c>
      <c r="E50" s="192"/>
      <c r="F50" s="190"/>
      <c r="G50" s="204"/>
      <c r="H50" s="205"/>
      <c r="I50" s="205"/>
      <c r="J50" s="216"/>
      <c r="M50" s="15"/>
      <c r="N50" s="15"/>
      <c r="O50" s="15"/>
      <c r="P50" s="15"/>
      <c r="Q50" s="15"/>
      <c r="R50" s="15"/>
      <c r="S50" s="15"/>
      <c r="T50" s="15"/>
      <c r="U50" s="15"/>
      <c r="V50" s="15"/>
      <c r="W50" s="15"/>
      <c r="X50" s="15"/>
      <c r="Y50" s="15"/>
      <c r="Z50" s="15"/>
      <c r="AA50" s="15"/>
      <c r="AB50" s="15"/>
      <c r="AC50" s="15"/>
      <c r="AD50" s="15"/>
      <c r="AE50" s="15">
        <v>1</v>
      </c>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73"/>
      <c r="CF50" s="177"/>
      <c r="CG50" s="177"/>
      <c r="CI50" s="51">
        <f>IF(OR(AND($E50="Yes",M50=1),AND($E50="Maybe", M50=1)), 1, 0)</f>
        <v>0</v>
      </c>
      <c r="CJ50" s="51">
        <f t="shared" ref="CJ50" si="786">IF(OR(AND($E50="Yes",N50=1),AND($E50="Maybe", N50=1)), 1, 0)</f>
        <v>0</v>
      </c>
      <c r="CK50" s="51">
        <f t="shared" ref="CK50" si="787">IF(OR(AND($E50="Yes",O50=1),AND($E50="Maybe", O50=1)), 1, 0)</f>
        <v>0</v>
      </c>
      <c r="CL50" s="51">
        <f t="shared" ref="CL50" si="788">IF(OR(AND($E50="Yes",P50=1),AND($E50="Maybe", P50=1)), 1, 0)</f>
        <v>0</v>
      </c>
      <c r="CM50" s="51">
        <f t="shared" ref="CM50" si="789">IF(OR(AND($E50="Yes",Q50=1),AND($E50="Maybe", Q50=1)), 1, 0)</f>
        <v>0</v>
      </c>
      <c r="CN50" s="51">
        <f t="shared" ref="CN50" si="790">IF(OR(AND($E50="Yes",R50=1),AND($E50="Maybe", R50=1)), 1, 0)</f>
        <v>0</v>
      </c>
      <c r="CO50" s="51">
        <f t="shared" ref="CO50" si="791">IF(OR(AND($E50="Yes",S50=1),AND($E50="Maybe", S50=1)), 1, 0)</f>
        <v>0</v>
      </c>
      <c r="CP50" s="51">
        <f t="shared" ref="CP50" si="792">IF(OR(AND($E50="Yes",T50=1),AND($E50="Maybe", T50=1)), 1, 0)</f>
        <v>0</v>
      </c>
      <c r="CQ50" s="51">
        <f t="shared" ref="CQ50" si="793">IF(OR(AND($E50="Yes",U50=1),AND($E50="Maybe", U50=1)), 1, 0)</f>
        <v>0</v>
      </c>
      <c r="CR50" s="51">
        <f t="shared" ref="CR50" si="794">IF(OR(AND($E50="Yes",V50=1),AND($E50="Maybe", V50=1)), 1, 0)</f>
        <v>0</v>
      </c>
      <c r="CS50" s="51">
        <f t="shared" ref="CS50" si="795">IF(OR(AND($E50="Yes",W50=1),AND($E50="Maybe", W50=1)), 1, 0)</f>
        <v>0</v>
      </c>
      <c r="CT50" s="51">
        <f t="shared" ref="CT50" si="796">IF(OR(AND($E50="Yes",X50=1),AND($E50="Maybe", X50=1)), 1, 0)</f>
        <v>0</v>
      </c>
      <c r="CU50" s="51">
        <f t="shared" ref="CU50" si="797">IF(OR(AND($E50="Yes",Y50=1),AND($E50="Maybe", Y50=1)), 1, 0)</f>
        <v>0</v>
      </c>
      <c r="CV50" s="51">
        <f t="shared" ref="CV50" si="798">IF(OR(AND($E50="Yes",Z50=1),AND($E50="Maybe", Z50=1)), 1, 0)</f>
        <v>0</v>
      </c>
      <c r="CW50" s="51">
        <f t="shared" ref="CW50" si="799">IF(OR(AND($E50="Yes",AA50=1),AND($E50="Maybe", AA50=1)), 1, 0)</f>
        <v>0</v>
      </c>
      <c r="CX50" s="51">
        <f t="shared" ref="CX50" si="800">IF(OR(AND($E50="Yes",AB50=1),AND($E50="Maybe", AB50=1)), 1, 0)</f>
        <v>0</v>
      </c>
      <c r="CY50" s="51">
        <f t="shared" ref="CY50" si="801">IF(OR(AND($E50="Yes",AC50=1),AND($E50="Maybe", AC50=1)), 1, 0)</f>
        <v>0</v>
      </c>
      <c r="CZ50" s="51">
        <f t="shared" ref="CZ50" si="802">IF(OR(AND($E50="Yes",AD50=1),AND($E50="Maybe", AD50=1)), 1, 0)</f>
        <v>0</v>
      </c>
      <c r="DA50" s="51">
        <f t="shared" ref="DA50" si="803">IF(OR(AND($E50="Yes",AE50=1),AND($E50="Maybe", AE50=1)), 1, 0)</f>
        <v>0</v>
      </c>
      <c r="DB50" s="51">
        <f t="shared" ref="DB50" si="804">IF(OR(AND($E50="Yes",AF50=1),AND($E50="Maybe", AF50=1)), 1, 0)</f>
        <v>0</v>
      </c>
      <c r="DC50" s="51">
        <f t="shared" ref="DC50" si="805">IF(OR(AND($E50="Yes",AG50=1),AND($E50="Maybe", AG50=1)), 1, 0)</f>
        <v>0</v>
      </c>
      <c r="DD50" s="51">
        <f t="shared" ref="DD50" si="806">IF(OR(AND($E50="Yes",AH50=1),AND($E50="Maybe", AH50=1)), 1, 0)</f>
        <v>0</v>
      </c>
      <c r="DE50" s="51">
        <f t="shared" ref="DE50" si="807">IF(OR(AND($E50="Yes",AI50=1),AND($E50="Maybe", AI50=1)), 1, 0)</f>
        <v>0</v>
      </c>
      <c r="DF50" s="51">
        <f t="shared" ref="DF50" si="808">IF(OR(AND($E50="Yes",AJ50=1),AND($E50="Maybe", AJ50=1)), 1, 0)</f>
        <v>0</v>
      </c>
      <c r="DG50" s="51">
        <f t="shared" ref="DG50" si="809">IF(OR(AND($E50="Yes",AK50=1),AND($E50="Maybe", AK50=1)), 1, 0)</f>
        <v>0</v>
      </c>
      <c r="DH50" s="51">
        <f t="shared" ref="DH50" si="810">IF(OR(AND($E50="Yes",AL50=1),AND($E50="Maybe", AL50=1)), 1, 0)</f>
        <v>0</v>
      </c>
      <c r="DI50" s="51">
        <f t="shared" ref="DI50" si="811">IF(OR(AND($E50="Yes",AM50=1),AND($E50="Maybe", AM50=1)), 1, 0)</f>
        <v>0</v>
      </c>
      <c r="DJ50" s="51">
        <f t="shared" ref="DJ50" si="812">IF(OR(AND($E50="Yes",AN50=1),AND($E50="Maybe", AN50=1)), 1, 0)</f>
        <v>0</v>
      </c>
      <c r="DK50" s="51">
        <f t="shared" ref="DK50" si="813">IF(OR(AND($E50="Yes",AO50=1),AND($E50="Maybe", AO50=1)), 1, 0)</f>
        <v>0</v>
      </c>
      <c r="DL50" s="51">
        <f t="shared" ref="DL50" si="814">IF(OR(AND($E50="Yes",AP50=1),AND($E50="Maybe", AP50=1)), 1, 0)</f>
        <v>0</v>
      </c>
      <c r="DM50" s="51">
        <f t="shared" ref="DM50" si="815">IF(OR(AND($E50="Yes",AQ50=1),AND($E50="Maybe", AQ50=1)), 1, 0)</f>
        <v>0</v>
      </c>
      <c r="DN50" s="51">
        <f t="shared" ref="DN50" si="816">IF(OR(AND($E50="Yes",AR50=1),AND($E50="Maybe", AR50=1)), 1, 0)</f>
        <v>0</v>
      </c>
      <c r="DO50" s="51">
        <f t="shared" ref="DO50" si="817">IF(OR(AND($E50="Yes",AS50=1),AND($E50="Maybe", AS50=1)), 1, 0)</f>
        <v>0</v>
      </c>
      <c r="DP50" s="51">
        <f t="shared" ref="DP50" si="818">IF(OR(AND($E50="Yes",AT50=1),AND($E50="Maybe", AT50=1)), 1, 0)</f>
        <v>0</v>
      </c>
      <c r="DQ50" s="51">
        <f t="shared" ref="DQ50" si="819">IF(OR(AND($E50="Yes",AU50=1),AND($E50="Maybe", AU50=1)), 1, 0)</f>
        <v>0</v>
      </c>
      <c r="DR50" s="51">
        <f t="shared" ref="DR50" si="820">IF(OR(AND($E50="Yes",AV50=1),AND($E50="Maybe", AV50=1)), 1, 0)</f>
        <v>0</v>
      </c>
      <c r="DS50" s="51">
        <f t="shared" ref="DS50" si="821">IF(OR(AND($E50="Yes",AW50=1),AND($E50="Maybe", AW50=1)), 1, 0)</f>
        <v>0</v>
      </c>
      <c r="DT50" s="51">
        <f t="shared" ref="DT50" si="822">IF(OR(AND($E50="Yes",AX50=1),AND($E50="Maybe", AX50=1)), 1, 0)</f>
        <v>0</v>
      </c>
      <c r="DU50" s="51">
        <f t="shared" ref="DU50" si="823">IF(OR(AND($E50="Yes",AY50=1),AND($E50="Maybe", AY50=1)), 1, 0)</f>
        <v>0</v>
      </c>
      <c r="DV50" s="51">
        <f t="shared" ref="DV50:DW50" si="824">IF(OR(AND($E50="Yes",AZ50=1),AND($E50="Maybe", AZ50=1)), 1, 0)</f>
        <v>0</v>
      </c>
      <c r="DW50" s="51">
        <f t="shared" si="824"/>
        <v>0</v>
      </c>
      <c r="DX50" s="51">
        <f t="shared" ref="DX50" si="825">IF(OR(AND($E50="Yes",BB50=1),AND($E50="Maybe", BB50=1)), 1, 0)</f>
        <v>0</v>
      </c>
      <c r="DY50" s="51">
        <f t="shared" ref="DY50" si="826">IF(OR(AND($E50="Yes",BC50=1),AND($E50="Maybe", BC50=1)), 1, 0)</f>
        <v>0</v>
      </c>
      <c r="DZ50" s="51">
        <f t="shared" ref="DZ50" si="827">IF(OR(AND($E50="Yes",BD50=1),AND($E50="Maybe", BD50=1)), 1, 0)</f>
        <v>0</v>
      </c>
      <c r="EA50" s="51">
        <f t="shared" ref="EA50" si="828">IF(OR(AND($E50="Yes",BE50=1),AND($E50="Maybe", BE50=1)), 1, 0)</f>
        <v>0</v>
      </c>
      <c r="EB50" s="51">
        <f t="shared" ref="EB50" si="829">IF(OR(AND($E50="Yes",BF50=1),AND($E50="Maybe", BF50=1)), 1, 0)</f>
        <v>0</v>
      </c>
      <c r="EC50" s="51">
        <f t="shared" ref="EC50" si="830">IF(OR(AND($E50="Yes",BG50=1),AND($E50="Maybe", BG50=1)), 1, 0)</f>
        <v>0</v>
      </c>
      <c r="ED50" s="51">
        <f t="shared" ref="ED50" si="831">IF(OR(AND($E50="Yes",BH50=1),AND($E50="Maybe", BH50=1)), 1, 0)</f>
        <v>0</v>
      </c>
      <c r="EE50" s="51">
        <f t="shared" ref="EE50" si="832">IF(OR(AND($E50="Yes",BI50=1),AND($E50="Maybe", BI50=1)), 1, 0)</f>
        <v>0</v>
      </c>
      <c r="EF50" s="51">
        <f t="shared" ref="EF50" si="833">IF(OR(AND($E50="Yes",BJ50=1),AND($E50="Maybe", BJ50=1)), 1, 0)</f>
        <v>0</v>
      </c>
      <c r="EG50" s="51">
        <f t="shared" ref="EG50" si="834">IF(OR(AND($E50="Yes",BK50=1),AND($E50="Maybe", BK50=1)), 1, 0)</f>
        <v>0</v>
      </c>
      <c r="EH50" s="51">
        <f t="shared" ref="EH50" si="835">IF(OR(AND($E50="Yes",BL50=1),AND($E50="Maybe", BL50=1)), 1, 0)</f>
        <v>0</v>
      </c>
      <c r="EI50" s="51">
        <f t="shared" ref="EI50" si="836">IF(OR(AND($E50="Yes",BM50=1),AND($E50="Maybe", BM50=1)), 1, 0)</f>
        <v>0</v>
      </c>
      <c r="EJ50" s="51">
        <f t="shared" ref="EJ50" si="837">IF(OR(AND($E50="Yes",BN50=1),AND($E50="Maybe", BN50=1)), 1, 0)</f>
        <v>0</v>
      </c>
      <c r="EK50" s="51">
        <f t="shared" ref="EK50" si="838">IF(OR(AND($E50="Yes",BO50=1),AND($E50="Maybe", BO50=1)), 1, 0)</f>
        <v>0</v>
      </c>
      <c r="EL50" s="51">
        <f t="shared" ref="EL50" si="839">IF(OR(AND($E50="Yes",BP50=1),AND($E50="Maybe", BP50=1)), 1, 0)</f>
        <v>0</v>
      </c>
      <c r="EM50" s="51">
        <f t="shared" ref="EM50" si="840">IF(OR(AND($E50="Yes",BQ50=1),AND($E50="Maybe", BQ50=1)), 1, 0)</f>
        <v>0</v>
      </c>
      <c r="EN50" s="51">
        <f t="shared" ref="EN50" si="841">IF(OR(AND($E50="Yes",BR50=1),AND($E50="Maybe", BR50=1)), 1, 0)</f>
        <v>0</v>
      </c>
      <c r="EO50" s="51">
        <f t="shared" ref="EO50" si="842">IF(OR(AND($E50="Yes",BS50=1),AND($E50="Maybe", BS50=1)), 1, 0)</f>
        <v>0</v>
      </c>
      <c r="EP50" s="51">
        <f t="shared" ref="EP50" si="843">IF(OR(AND($E50="Yes",BT50=1),AND($E50="Maybe", BT50=1)), 1, 0)</f>
        <v>0</v>
      </c>
      <c r="EQ50" s="51">
        <f t="shared" ref="EQ50" si="844">IF(OR(AND($E50="Yes",BU50=1),AND($E50="Maybe", BU50=1)), 1, 0)</f>
        <v>0</v>
      </c>
      <c r="ER50" s="51">
        <f t="shared" ref="ER50" si="845">IF(OR(AND($E50="Yes",BV50=1),AND($E50="Maybe", BV50=1)), 1, 0)</f>
        <v>0</v>
      </c>
      <c r="ES50" s="51">
        <f t="shared" ref="ES50" si="846">IF(OR(AND($E50="Yes",BW50=1),AND($E50="Maybe", BW50=1)), 1, 0)</f>
        <v>0</v>
      </c>
      <c r="ET50" s="51">
        <f t="shared" ref="ET50" si="847">IF(OR(AND($E50="Yes",BX50=1),AND($E50="Maybe", BX50=1)), 1, 0)</f>
        <v>0</v>
      </c>
      <c r="EU50" s="51">
        <f t="shared" ref="EU50" si="848">IF(OR(AND($E50="Yes",BY50=1),AND($E50="Maybe", BY50=1)), 1, 0)</f>
        <v>0</v>
      </c>
      <c r="EV50" s="51">
        <f t="shared" ref="EV50" si="849">IF(OR(AND($E50="Yes",BZ50=1),AND($E50="Maybe", BZ50=1)), 1, 0)</f>
        <v>0</v>
      </c>
      <c r="EW50" s="51">
        <f t="shared" ref="EW50" si="850">IF(OR(AND($E50="Yes",CA50=1),AND($E50="Maybe", CA50=1)), 1, 0)</f>
        <v>0</v>
      </c>
      <c r="EX50" s="51">
        <f t="shared" ref="EX50" si="851">IF(OR(AND($E50="Yes",CB50=1),AND($E50="Maybe", CB50=1)), 1, 0)</f>
        <v>0</v>
      </c>
      <c r="EY50" s="51">
        <f t="shared" ref="EY50" si="852">IF(OR(AND($E50="Yes",CC50=1),AND($E50="Maybe", CC50=1)), 1, 0)</f>
        <v>0</v>
      </c>
      <c r="EZ50" s="51">
        <f t="shared" ref="EZ50" si="853">IF(OR(AND($E50="Yes",CD50=1),AND($E50="Maybe", CD50=1)), 1, 0)</f>
        <v>0</v>
      </c>
      <c r="FA50" s="51">
        <f t="shared" si="785"/>
        <v>0</v>
      </c>
      <c r="FB50" s="51">
        <f t="shared" si="785"/>
        <v>0</v>
      </c>
      <c r="FC50" s="51">
        <f t="shared" si="785"/>
        <v>0</v>
      </c>
    </row>
    <row r="51" spans="2:159" ht="15" hidden="1" customHeight="1">
      <c r="B51" s="698"/>
      <c r="C51" s="54">
        <v>45</v>
      </c>
      <c r="D51" s="29" t="s">
        <v>97</v>
      </c>
      <c r="E51" s="192"/>
      <c r="F51" s="190"/>
      <c r="G51" s="204"/>
      <c r="H51" s="205"/>
      <c r="I51" s="205"/>
      <c r="J51" s="216"/>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v>1</v>
      </c>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73"/>
      <c r="CF51" s="177"/>
      <c r="CG51" s="177"/>
      <c r="CI51" s="50">
        <f t="shared" ref="CI51:CI57" si="854">IF(OR(AND($E51="No",M51=1),AND($E51="Maybe", M51=1)), 1, 0)</f>
        <v>0</v>
      </c>
      <c r="CJ51" s="50">
        <f t="shared" ref="CJ51:CJ57" si="855">IF(OR(AND($E51="No",N51=1),AND($E51="Maybe", N51=1)), 1, 0)</f>
        <v>0</v>
      </c>
      <c r="CK51" s="50">
        <f t="shared" ref="CK51:CK57" si="856">IF(OR(AND($E51="No",O51=1),AND($E51="Maybe", O51=1)), 1, 0)</f>
        <v>0</v>
      </c>
      <c r="CL51" s="50">
        <f t="shared" ref="CL51:CL57" si="857">IF(OR(AND($E51="No",P51=1),AND($E51="Maybe", P51=1)), 1, 0)</f>
        <v>0</v>
      </c>
      <c r="CM51" s="50">
        <f t="shared" ref="CM51:CM57" si="858">IF(OR(AND($E51="No",Q51=1),AND($E51="Maybe", Q51=1)), 1, 0)</f>
        <v>0</v>
      </c>
      <c r="CN51" s="50">
        <f t="shared" ref="CN51:CN57" si="859">IF(OR(AND($E51="No",R51=1),AND($E51="Maybe", R51=1)), 1, 0)</f>
        <v>0</v>
      </c>
      <c r="CO51" s="50">
        <f t="shared" ref="CO51:CO57" si="860">IF(OR(AND($E51="No",S51=1),AND($E51="Maybe", S51=1)), 1, 0)</f>
        <v>0</v>
      </c>
      <c r="CP51" s="50">
        <f t="shared" ref="CP51:CP57" si="861">IF(OR(AND($E51="No",T51=1),AND($E51="Maybe", T51=1)), 1, 0)</f>
        <v>0</v>
      </c>
      <c r="CQ51" s="50">
        <f t="shared" ref="CQ51:CQ57" si="862">IF(OR(AND($E51="No",U51=1),AND($E51="Maybe", U51=1)), 1, 0)</f>
        <v>0</v>
      </c>
      <c r="CR51" s="50">
        <f t="shared" ref="CR51:CR57" si="863">IF(OR(AND($E51="No",V51=1),AND($E51="Maybe", V51=1)), 1, 0)</f>
        <v>0</v>
      </c>
      <c r="CS51" s="50">
        <f t="shared" ref="CS51:CS57" si="864">IF(OR(AND($E51="No",W51=1),AND($E51="Maybe", W51=1)), 1, 0)</f>
        <v>0</v>
      </c>
      <c r="CT51" s="50">
        <f t="shared" ref="CT51:CT57" si="865">IF(OR(AND($E51="No",X51=1),AND($E51="Maybe", X51=1)), 1, 0)</f>
        <v>0</v>
      </c>
      <c r="CU51" s="50">
        <f t="shared" ref="CU51:CU57" si="866">IF(OR(AND($E51="No",Y51=1),AND($E51="Maybe", Y51=1)), 1, 0)</f>
        <v>0</v>
      </c>
      <c r="CV51" s="50">
        <f t="shared" ref="CV51:CV57" si="867">IF(OR(AND($E51="No",Z51=1),AND($E51="Maybe", Z51=1)), 1, 0)</f>
        <v>0</v>
      </c>
      <c r="CW51" s="50">
        <f t="shared" ref="CW51:CW57" si="868">IF(OR(AND($E51="No",AA51=1),AND($E51="Maybe", AA51=1)), 1, 0)</f>
        <v>0</v>
      </c>
      <c r="CX51" s="50">
        <f t="shared" ref="CX51:CX57" si="869">IF(OR(AND($E51="No",AB51=1),AND($E51="Maybe", AB51=1)), 1, 0)</f>
        <v>0</v>
      </c>
      <c r="CY51" s="50">
        <f t="shared" ref="CY51:CY57" si="870">IF(OR(AND($E51="No",AC51=1),AND($E51="Maybe", AC51=1)), 1, 0)</f>
        <v>0</v>
      </c>
      <c r="CZ51" s="50">
        <f t="shared" ref="CZ51:CZ57" si="871">IF(OR(AND($E51="No",AD51=1),AND($E51="Maybe", AD51=1)), 1, 0)</f>
        <v>0</v>
      </c>
      <c r="DA51" s="50">
        <f t="shared" ref="DA51:DA57" si="872">IF(OR(AND($E51="No",AE51=1),AND($E51="Maybe", AE51=1)), 1, 0)</f>
        <v>0</v>
      </c>
      <c r="DB51" s="50">
        <f t="shared" ref="DB51:DB57" si="873">IF(OR(AND($E51="No",AF51=1),AND($E51="Maybe", AF51=1)), 1, 0)</f>
        <v>0</v>
      </c>
      <c r="DC51" s="50">
        <f t="shared" ref="DC51:DC57" si="874">IF(OR(AND($E51="No",AG51=1),AND($E51="Maybe", AG51=1)), 1, 0)</f>
        <v>0</v>
      </c>
      <c r="DD51" s="50">
        <f t="shared" ref="DD51:DD57" si="875">IF(OR(AND($E51="No",AH51=1),AND($E51="Maybe", AH51=1)), 1, 0)</f>
        <v>0</v>
      </c>
      <c r="DE51" s="50">
        <f t="shared" ref="DE51:DE57" si="876">IF(OR(AND($E51="No",AI51=1),AND($E51="Maybe", AI51=1)), 1, 0)</f>
        <v>0</v>
      </c>
      <c r="DF51" s="50">
        <f t="shared" ref="DF51:DF57" si="877">IF(OR(AND($E51="No",AJ51=1),AND($E51="Maybe", AJ51=1)), 1, 0)</f>
        <v>0</v>
      </c>
      <c r="DG51" s="50">
        <f t="shared" ref="DG51:DG57" si="878">IF(OR(AND($E51="No",AK51=1),AND($E51="Maybe", AK51=1)), 1, 0)</f>
        <v>0</v>
      </c>
      <c r="DH51" s="50">
        <f t="shared" ref="DH51:DH57" si="879">IF(OR(AND($E51="No",AL51=1),AND($E51="Maybe", AL51=1)), 1, 0)</f>
        <v>0</v>
      </c>
      <c r="DI51" s="50">
        <f t="shared" ref="DI51:DI57" si="880">IF(OR(AND($E51="No",AM51=1),AND($E51="Maybe", AM51=1)), 1, 0)</f>
        <v>0</v>
      </c>
      <c r="DJ51" s="50">
        <f t="shared" ref="DJ51:DJ57" si="881">IF(OR(AND($E51="No",AN51=1),AND($E51="Maybe", AN51=1)), 1, 0)</f>
        <v>0</v>
      </c>
      <c r="DK51" s="50">
        <f t="shared" ref="DK51:DK57" si="882">IF(OR(AND($E51="No",AO51=1),AND($E51="Maybe", AO51=1)), 1, 0)</f>
        <v>0</v>
      </c>
      <c r="DL51" s="50">
        <f t="shared" ref="DL51:DL57" si="883">IF(OR(AND($E51="No",AP51=1),AND($E51="Maybe", AP51=1)), 1, 0)</f>
        <v>0</v>
      </c>
      <c r="DM51" s="50">
        <f t="shared" ref="DM51:DM57" si="884">IF(OR(AND($E51="No",AQ51=1),AND($E51="Maybe", AQ51=1)), 1, 0)</f>
        <v>0</v>
      </c>
      <c r="DN51" s="50">
        <f t="shared" ref="DN51:DN57" si="885">IF(OR(AND($E51="No",AR51=1),AND($E51="Maybe", AR51=1)), 1, 0)</f>
        <v>0</v>
      </c>
      <c r="DO51" s="50">
        <f t="shared" ref="DO51:DO57" si="886">IF(OR(AND($E51="No",AS51=1),AND($E51="Maybe", AS51=1)), 1, 0)</f>
        <v>0</v>
      </c>
      <c r="DP51" s="50">
        <f t="shared" ref="DP51:DP57" si="887">IF(OR(AND($E51="No",AT51=1),AND($E51="Maybe", AT51=1)), 1, 0)</f>
        <v>0</v>
      </c>
      <c r="DQ51" s="50">
        <f t="shared" ref="DQ51:DQ57" si="888">IF(OR(AND($E51="No",AU51=1),AND($E51="Maybe", AU51=1)), 1, 0)</f>
        <v>0</v>
      </c>
      <c r="DR51" s="50">
        <f t="shared" ref="DR51:DR57" si="889">IF(OR(AND($E51="No",AV51=1),AND($E51="Maybe", AV51=1)), 1, 0)</f>
        <v>0</v>
      </c>
      <c r="DS51" s="50">
        <f t="shared" ref="DS51:DS57" si="890">IF(OR(AND($E51="No",AW51=1),AND($E51="Maybe", AW51=1)), 1, 0)</f>
        <v>0</v>
      </c>
      <c r="DT51" s="50">
        <f t="shared" ref="DT51:DT57" si="891">IF(OR(AND($E51="No",AX51=1),AND($E51="Maybe", AX51=1)), 1, 0)</f>
        <v>0</v>
      </c>
      <c r="DU51" s="50">
        <f t="shared" ref="DU51:DU57" si="892">IF(OR(AND($E51="No",AY51=1),AND($E51="Maybe", AY51=1)), 1, 0)</f>
        <v>0</v>
      </c>
      <c r="DV51" s="50">
        <f t="shared" ref="DV51:DW57" si="893">IF(OR(AND($E51="No",AZ51=1),AND($E51="Maybe", AZ51=1)), 1, 0)</f>
        <v>0</v>
      </c>
      <c r="DW51" s="50">
        <f t="shared" si="893"/>
        <v>0</v>
      </c>
      <c r="DX51" s="50">
        <f t="shared" ref="DX51:DX57" si="894">IF(OR(AND($E51="No",BB51=1),AND($E51="Maybe", BB51=1)), 1, 0)</f>
        <v>0</v>
      </c>
      <c r="DY51" s="50">
        <f t="shared" ref="DY51:DY57" si="895">IF(OR(AND($E51="No",BC51=1),AND($E51="Maybe", BC51=1)), 1, 0)</f>
        <v>0</v>
      </c>
      <c r="DZ51" s="50">
        <f t="shared" ref="DZ51:DZ57" si="896">IF(OR(AND($E51="No",BD51=1),AND($E51="Maybe", BD51=1)), 1, 0)</f>
        <v>0</v>
      </c>
      <c r="EA51" s="50">
        <f t="shared" ref="EA51:EA57" si="897">IF(OR(AND($E51="No",BE51=1),AND($E51="Maybe", BE51=1)), 1, 0)</f>
        <v>0</v>
      </c>
      <c r="EB51" s="50">
        <f t="shared" ref="EB51:EB57" si="898">IF(OR(AND($E51="No",BF51=1),AND($E51="Maybe", BF51=1)), 1, 0)</f>
        <v>0</v>
      </c>
      <c r="EC51" s="50">
        <f t="shared" ref="EC51:EC57" si="899">IF(OR(AND($E51="No",BG51=1),AND($E51="Maybe", BG51=1)), 1, 0)</f>
        <v>0</v>
      </c>
      <c r="ED51" s="50">
        <f t="shared" ref="ED51:ED57" si="900">IF(OR(AND($E51="No",BH51=1),AND($E51="Maybe", BH51=1)), 1, 0)</f>
        <v>0</v>
      </c>
      <c r="EE51" s="50">
        <f t="shared" ref="EE51:EE57" si="901">IF(OR(AND($E51="No",BI51=1),AND($E51="Maybe", BI51=1)), 1, 0)</f>
        <v>0</v>
      </c>
      <c r="EF51" s="50">
        <f t="shared" ref="EF51:EF57" si="902">IF(OR(AND($E51="No",BJ51=1),AND($E51="Maybe", BJ51=1)), 1, 0)</f>
        <v>0</v>
      </c>
      <c r="EG51" s="50">
        <f t="shared" ref="EG51:EG57" si="903">IF(OR(AND($E51="No",BK51=1),AND($E51="Maybe", BK51=1)), 1, 0)</f>
        <v>0</v>
      </c>
      <c r="EH51" s="50">
        <f t="shared" ref="EH51:EH57" si="904">IF(OR(AND($E51="No",BL51=1),AND($E51="Maybe", BL51=1)), 1, 0)</f>
        <v>0</v>
      </c>
      <c r="EI51" s="50">
        <f t="shared" ref="EI51:EI57" si="905">IF(OR(AND($E51="No",BM51=1),AND($E51="Maybe", BM51=1)), 1, 0)</f>
        <v>0</v>
      </c>
      <c r="EJ51" s="50">
        <f t="shared" ref="EJ51:EJ57" si="906">IF(OR(AND($E51="No",BN51=1),AND($E51="Maybe", BN51=1)), 1, 0)</f>
        <v>0</v>
      </c>
      <c r="EK51" s="50">
        <f t="shared" ref="EK51:EK57" si="907">IF(OR(AND($E51="No",BO51=1),AND($E51="Maybe", BO51=1)), 1, 0)</f>
        <v>0</v>
      </c>
      <c r="EL51" s="50">
        <f t="shared" ref="EL51:EL57" si="908">IF(OR(AND($E51="No",BP51=1),AND($E51="Maybe", BP51=1)), 1, 0)</f>
        <v>0</v>
      </c>
      <c r="EM51" s="50">
        <f t="shared" ref="EM51:EM57" si="909">IF(OR(AND($E51="No",BQ51=1),AND($E51="Maybe", BQ51=1)), 1, 0)</f>
        <v>0</v>
      </c>
      <c r="EN51" s="50">
        <f t="shared" ref="EN51:EN57" si="910">IF(OR(AND($E51="No",BR51=1),AND($E51="Maybe", BR51=1)), 1, 0)</f>
        <v>0</v>
      </c>
      <c r="EO51" s="50">
        <f t="shared" ref="EO51:EO57" si="911">IF(OR(AND($E51="No",BS51=1),AND($E51="Maybe", BS51=1)), 1, 0)</f>
        <v>0</v>
      </c>
      <c r="EP51" s="50">
        <f t="shared" ref="EP51:EP57" si="912">IF(OR(AND($E51="No",BT51=1),AND($E51="Maybe", BT51=1)), 1, 0)</f>
        <v>0</v>
      </c>
      <c r="EQ51" s="50">
        <f t="shared" ref="EQ51:EQ57" si="913">IF(OR(AND($E51="No",BU51=1),AND($E51="Maybe", BU51=1)), 1, 0)</f>
        <v>0</v>
      </c>
      <c r="ER51" s="50">
        <f t="shared" ref="ER51:ER57" si="914">IF(OR(AND($E51="No",BV51=1),AND($E51="Maybe", BV51=1)), 1, 0)</f>
        <v>0</v>
      </c>
      <c r="ES51" s="50">
        <f t="shared" ref="ES51:ES57" si="915">IF(OR(AND($E51="No",BW51=1),AND($E51="Maybe", BW51=1)), 1, 0)</f>
        <v>0</v>
      </c>
      <c r="ET51" s="50">
        <f t="shared" ref="ET51:ET57" si="916">IF(OR(AND($E51="No",BX51=1),AND($E51="Maybe", BX51=1)), 1, 0)</f>
        <v>0</v>
      </c>
      <c r="EU51" s="50">
        <f t="shared" ref="EU51:EU57" si="917">IF(OR(AND($E51="No",BY51=1),AND($E51="Maybe", BY51=1)), 1, 0)</f>
        <v>0</v>
      </c>
      <c r="EV51" s="50">
        <f t="shared" ref="EV51:EV57" si="918">IF(OR(AND($E51="No",BZ51=1),AND($E51="Maybe", BZ51=1)), 1, 0)</f>
        <v>0</v>
      </c>
      <c r="EW51" s="50">
        <f t="shared" ref="EW51:EW57" si="919">IF(OR(AND($E51="No",CA51=1),AND($E51="Maybe", CA51=1)), 1, 0)</f>
        <v>0</v>
      </c>
      <c r="EX51" s="50">
        <f t="shared" ref="EX51:EX57" si="920">IF(OR(AND($E51="No",CB51=1),AND($E51="Maybe", CB51=1)), 1, 0)</f>
        <v>0</v>
      </c>
      <c r="EY51" s="50">
        <f t="shared" ref="EY51:EY57" si="921">IF(OR(AND($E51="No",CC51=1),AND($E51="Maybe", CC51=1)), 1, 0)</f>
        <v>0</v>
      </c>
      <c r="EZ51" s="50">
        <f t="shared" ref="EZ51:EZ57" si="922">IF(OR(AND($E51="No",CD51=1),AND($E51="Maybe", CD51=1)), 1, 0)</f>
        <v>0</v>
      </c>
      <c r="FA51" s="50">
        <f t="shared" ref="FA51:FC57" si="923">IF(OR(AND($E51="No",CE51=1),AND($E51="Maybe", CE51=1)), 1, 0)</f>
        <v>0</v>
      </c>
      <c r="FB51" s="50">
        <f t="shared" si="923"/>
        <v>0</v>
      </c>
      <c r="FC51" s="50">
        <f t="shared" si="923"/>
        <v>0</v>
      </c>
    </row>
    <row r="52" spans="2:159" ht="15" hidden="1" customHeight="1">
      <c r="B52" s="698"/>
      <c r="C52" s="54">
        <v>46</v>
      </c>
      <c r="D52" s="29" t="s">
        <v>98</v>
      </c>
      <c r="E52" s="192"/>
      <c r="F52" s="190"/>
      <c r="G52" s="204"/>
      <c r="H52" s="205"/>
      <c r="I52" s="205"/>
      <c r="J52" s="216"/>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v>1</v>
      </c>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73"/>
      <c r="CF52" s="177"/>
      <c r="CG52" s="177"/>
      <c r="CI52" s="50">
        <f t="shared" si="854"/>
        <v>0</v>
      </c>
      <c r="CJ52" s="50">
        <f t="shared" si="855"/>
        <v>0</v>
      </c>
      <c r="CK52" s="50">
        <f t="shared" si="856"/>
        <v>0</v>
      </c>
      <c r="CL52" s="50">
        <f t="shared" si="857"/>
        <v>0</v>
      </c>
      <c r="CM52" s="50">
        <f t="shared" si="858"/>
        <v>0</v>
      </c>
      <c r="CN52" s="50">
        <f t="shared" si="859"/>
        <v>0</v>
      </c>
      <c r="CO52" s="50">
        <f t="shared" si="860"/>
        <v>0</v>
      </c>
      <c r="CP52" s="50">
        <f t="shared" si="861"/>
        <v>0</v>
      </c>
      <c r="CQ52" s="50">
        <f t="shared" si="862"/>
        <v>0</v>
      </c>
      <c r="CR52" s="50">
        <f t="shared" si="863"/>
        <v>0</v>
      </c>
      <c r="CS52" s="50">
        <f t="shared" si="864"/>
        <v>0</v>
      </c>
      <c r="CT52" s="50">
        <f t="shared" si="865"/>
        <v>0</v>
      </c>
      <c r="CU52" s="50">
        <f t="shared" si="866"/>
        <v>0</v>
      </c>
      <c r="CV52" s="50">
        <f t="shared" si="867"/>
        <v>0</v>
      </c>
      <c r="CW52" s="50">
        <f t="shared" si="868"/>
        <v>0</v>
      </c>
      <c r="CX52" s="50">
        <f t="shared" si="869"/>
        <v>0</v>
      </c>
      <c r="CY52" s="50">
        <f t="shared" si="870"/>
        <v>0</v>
      </c>
      <c r="CZ52" s="50">
        <f t="shared" si="871"/>
        <v>0</v>
      </c>
      <c r="DA52" s="50">
        <f t="shared" si="872"/>
        <v>0</v>
      </c>
      <c r="DB52" s="50">
        <f t="shared" si="873"/>
        <v>0</v>
      </c>
      <c r="DC52" s="50">
        <f t="shared" si="874"/>
        <v>0</v>
      </c>
      <c r="DD52" s="50">
        <f t="shared" si="875"/>
        <v>0</v>
      </c>
      <c r="DE52" s="50">
        <f t="shared" si="876"/>
        <v>0</v>
      </c>
      <c r="DF52" s="50">
        <f t="shared" si="877"/>
        <v>0</v>
      </c>
      <c r="DG52" s="50">
        <f t="shared" si="878"/>
        <v>0</v>
      </c>
      <c r="DH52" s="50">
        <f t="shared" si="879"/>
        <v>0</v>
      </c>
      <c r="DI52" s="50">
        <f t="shared" si="880"/>
        <v>0</v>
      </c>
      <c r="DJ52" s="50">
        <f t="shared" si="881"/>
        <v>0</v>
      </c>
      <c r="DK52" s="50">
        <f t="shared" si="882"/>
        <v>0</v>
      </c>
      <c r="DL52" s="50">
        <f t="shared" si="883"/>
        <v>0</v>
      </c>
      <c r="DM52" s="50">
        <f t="shared" si="884"/>
        <v>0</v>
      </c>
      <c r="DN52" s="50">
        <f t="shared" si="885"/>
        <v>0</v>
      </c>
      <c r="DO52" s="50">
        <f t="shared" si="886"/>
        <v>0</v>
      </c>
      <c r="DP52" s="50">
        <f t="shared" si="887"/>
        <v>0</v>
      </c>
      <c r="DQ52" s="50">
        <f t="shared" si="888"/>
        <v>0</v>
      </c>
      <c r="DR52" s="50">
        <f t="shared" si="889"/>
        <v>0</v>
      </c>
      <c r="DS52" s="50">
        <f t="shared" si="890"/>
        <v>0</v>
      </c>
      <c r="DT52" s="50">
        <f t="shared" si="891"/>
        <v>0</v>
      </c>
      <c r="DU52" s="50">
        <f t="shared" si="892"/>
        <v>0</v>
      </c>
      <c r="DV52" s="50">
        <f t="shared" si="893"/>
        <v>0</v>
      </c>
      <c r="DW52" s="50">
        <f t="shared" si="893"/>
        <v>0</v>
      </c>
      <c r="DX52" s="50">
        <f t="shared" si="894"/>
        <v>0</v>
      </c>
      <c r="DY52" s="50">
        <f t="shared" si="895"/>
        <v>0</v>
      </c>
      <c r="DZ52" s="50">
        <f t="shared" si="896"/>
        <v>0</v>
      </c>
      <c r="EA52" s="50">
        <f t="shared" si="897"/>
        <v>0</v>
      </c>
      <c r="EB52" s="50">
        <f t="shared" si="898"/>
        <v>0</v>
      </c>
      <c r="EC52" s="50">
        <f t="shared" si="899"/>
        <v>0</v>
      </c>
      <c r="ED52" s="50">
        <f t="shared" si="900"/>
        <v>0</v>
      </c>
      <c r="EE52" s="50">
        <f t="shared" si="901"/>
        <v>0</v>
      </c>
      <c r="EF52" s="50">
        <f t="shared" si="902"/>
        <v>0</v>
      </c>
      <c r="EG52" s="50">
        <f t="shared" si="903"/>
        <v>0</v>
      </c>
      <c r="EH52" s="50">
        <f t="shared" si="904"/>
        <v>0</v>
      </c>
      <c r="EI52" s="50">
        <f t="shared" si="905"/>
        <v>0</v>
      </c>
      <c r="EJ52" s="50">
        <f t="shared" si="906"/>
        <v>0</v>
      </c>
      <c r="EK52" s="50">
        <f t="shared" si="907"/>
        <v>0</v>
      </c>
      <c r="EL52" s="50">
        <f t="shared" si="908"/>
        <v>0</v>
      </c>
      <c r="EM52" s="50">
        <f t="shared" si="909"/>
        <v>0</v>
      </c>
      <c r="EN52" s="50">
        <f t="shared" si="910"/>
        <v>0</v>
      </c>
      <c r="EO52" s="50">
        <f t="shared" si="911"/>
        <v>0</v>
      </c>
      <c r="EP52" s="50">
        <f t="shared" si="912"/>
        <v>0</v>
      </c>
      <c r="EQ52" s="50">
        <f t="shared" si="913"/>
        <v>0</v>
      </c>
      <c r="ER52" s="50">
        <f t="shared" si="914"/>
        <v>0</v>
      </c>
      <c r="ES52" s="50">
        <f t="shared" si="915"/>
        <v>0</v>
      </c>
      <c r="ET52" s="50">
        <f t="shared" si="916"/>
        <v>0</v>
      </c>
      <c r="EU52" s="50">
        <f t="shared" si="917"/>
        <v>0</v>
      </c>
      <c r="EV52" s="50">
        <f t="shared" si="918"/>
        <v>0</v>
      </c>
      <c r="EW52" s="50">
        <f t="shared" si="919"/>
        <v>0</v>
      </c>
      <c r="EX52" s="50">
        <f t="shared" si="920"/>
        <v>0</v>
      </c>
      <c r="EY52" s="50">
        <f t="shared" si="921"/>
        <v>0</v>
      </c>
      <c r="EZ52" s="50">
        <f t="shared" si="922"/>
        <v>0</v>
      </c>
      <c r="FA52" s="50">
        <f t="shared" si="923"/>
        <v>0</v>
      </c>
      <c r="FB52" s="50">
        <f t="shared" si="923"/>
        <v>0</v>
      </c>
      <c r="FC52" s="50">
        <f t="shared" si="923"/>
        <v>0</v>
      </c>
    </row>
    <row r="53" spans="2:159" ht="15" hidden="1" customHeight="1">
      <c r="B53" s="698"/>
      <c r="C53" s="54">
        <v>47</v>
      </c>
      <c r="D53" s="29" t="s">
        <v>99</v>
      </c>
      <c r="E53" s="192"/>
      <c r="F53" s="190"/>
      <c r="G53" s="204"/>
      <c r="H53" s="205"/>
      <c r="I53" s="205"/>
      <c r="J53" s="216"/>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v>1</v>
      </c>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73"/>
      <c r="CF53" s="177"/>
      <c r="CG53" s="177"/>
      <c r="CI53" s="50">
        <f t="shared" si="854"/>
        <v>0</v>
      </c>
      <c r="CJ53" s="50">
        <f t="shared" si="855"/>
        <v>0</v>
      </c>
      <c r="CK53" s="50">
        <f t="shared" si="856"/>
        <v>0</v>
      </c>
      <c r="CL53" s="50">
        <f t="shared" si="857"/>
        <v>0</v>
      </c>
      <c r="CM53" s="50">
        <f t="shared" si="858"/>
        <v>0</v>
      </c>
      <c r="CN53" s="50">
        <f t="shared" si="859"/>
        <v>0</v>
      </c>
      <c r="CO53" s="50">
        <f t="shared" si="860"/>
        <v>0</v>
      </c>
      <c r="CP53" s="50">
        <f t="shared" si="861"/>
        <v>0</v>
      </c>
      <c r="CQ53" s="50">
        <f t="shared" si="862"/>
        <v>0</v>
      </c>
      <c r="CR53" s="50">
        <f t="shared" si="863"/>
        <v>0</v>
      </c>
      <c r="CS53" s="50">
        <f t="shared" si="864"/>
        <v>0</v>
      </c>
      <c r="CT53" s="50">
        <f t="shared" si="865"/>
        <v>0</v>
      </c>
      <c r="CU53" s="50">
        <f t="shared" si="866"/>
        <v>0</v>
      </c>
      <c r="CV53" s="50">
        <f t="shared" si="867"/>
        <v>0</v>
      </c>
      <c r="CW53" s="50">
        <f t="shared" si="868"/>
        <v>0</v>
      </c>
      <c r="CX53" s="50">
        <f t="shared" si="869"/>
        <v>0</v>
      </c>
      <c r="CY53" s="50">
        <f t="shared" si="870"/>
        <v>0</v>
      </c>
      <c r="CZ53" s="50">
        <f t="shared" si="871"/>
        <v>0</v>
      </c>
      <c r="DA53" s="50">
        <f t="shared" si="872"/>
        <v>0</v>
      </c>
      <c r="DB53" s="50">
        <f t="shared" si="873"/>
        <v>0</v>
      </c>
      <c r="DC53" s="50">
        <f t="shared" si="874"/>
        <v>0</v>
      </c>
      <c r="DD53" s="50">
        <f t="shared" si="875"/>
        <v>0</v>
      </c>
      <c r="DE53" s="50">
        <f t="shared" si="876"/>
        <v>0</v>
      </c>
      <c r="DF53" s="50">
        <f t="shared" si="877"/>
        <v>0</v>
      </c>
      <c r="DG53" s="50">
        <f t="shared" si="878"/>
        <v>0</v>
      </c>
      <c r="DH53" s="50">
        <f t="shared" si="879"/>
        <v>0</v>
      </c>
      <c r="DI53" s="50">
        <f t="shared" si="880"/>
        <v>0</v>
      </c>
      <c r="DJ53" s="50">
        <f t="shared" si="881"/>
        <v>0</v>
      </c>
      <c r="DK53" s="50">
        <f t="shared" si="882"/>
        <v>0</v>
      </c>
      <c r="DL53" s="50">
        <f t="shared" si="883"/>
        <v>0</v>
      </c>
      <c r="DM53" s="50">
        <f t="shared" si="884"/>
        <v>0</v>
      </c>
      <c r="DN53" s="50">
        <f t="shared" si="885"/>
        <v>0</v>
      </c>
      <c r="DO53" s="50">
        <f t="shared" si="886"/>
        <v>0</v>
      </c>
      <c r="DP53" s="50">
        <f t="shared" si="887"/>
        <v>0</v>
      </c>
      <c r="DQ53" s="50">
        <f t="shared" si="888"/>
        <v>0</v>
      </c>
      <c r="DR53" s="50">
        <f t="shared" si="889"/>
        <v>0</v>
      </c>
      <c r="DS53" s="50">
        <f t="shared" si="890"/>
        <v>0</v>
      </c>
      <c r="DT53" s="50">
        <f t="shared" si="891"/>
        <v>0</v>
      </c>
      <c r="DU53" s="50">
        <f t="shared" si="892"/>
        <v>0</v>
      </c>
      <c r="DV53" s="50">
        <f t="shared" si="893"/>
        <v>0</v>
      </c>
      <c r="DW53" s="50">
        <f t="shared" si="893"/>
        <v>0</v>
      </c>
      <c r="DX53" s="50">
        <f t="shared" si="894"/>
        <v>0</v>
      </c>
      <c r="DY53" s="50">
        <f t="shared" si="895"/>
        <v>0</v>
      </c>
      <c r="DZ53" s="50">
        <f t="shared" si="896"/>
        <v>0</v>
      </c>
      <c r="EA53" s="50">
        <f t="shared" si="897"/>
        <v>0</v>
      </c>
      <c r="EB53" s="50">
        <f t="shared" si="898"/>
        <v>0</v>
      </c>
      <c r="EC53" s="50">
        <f t="shared" si="899"/>
        <v>0</v>
      </c>
      <c r="ED53" s="50">
        <f t="shared" si="900"/>
        <v>0</v>
      </c>
      <c r="EE53" s="50">
        <f t="shared" si="901"/>
        <v>0</v>
      </c>
      <c r="EF53" s="50">
        <f t="shared" si="902"/>
        <v>0</v>
      </c>
      <c r="EG53" s="50">
        <f t="shared" si="903"/>
        <v>0</v>
      </c>
      <c r="EH53" s="50">
        <f t="shared" si="904"/>
        <v>0</v>
      </c>
      <c r="EI53" s="50">
        <f t="shared" si="905"/>
        <v>0</v>
      </c>
      <c r="EJ53" s="50">
        <f t="shared" si="906"/>
        <v>0</v>
      </c>
      <c r="EK53" s="50">
        <f t="shared" si="907"/>
        <v>0</v>
      </c>
      <c r="EL53" s="50">
        <f t="shared" si="908"/>
        <v>0</v>
      </c>
      <c r="EM53" s="50">
        <f t="shared" si="909"/>
        <v>0</v>
      </c>
      <c r="EN53" s="50">
        <f t="shared" si="910"/>
        <v>0</v>
      </c>
      <c r="EO53" s="50">
        <f t="shared" si="911"/>
        <v>0</v>
      </c>
      <c r="EP53" s="50">
        <f t="shared" si="912"/>
        <v>0</v>
      </c>
      <c r="EQ53" s="50">
        <f t="shared" si="913"/>
        <v>0</v>
      </c>
      <c r="ER53" s="50">
        <f t="shared" si="914"/>
        <v>0</v>
      </c>
      <c r="ES53" s="50">
        <f t="shared" si="915"/>
        <v>0</v>
      </c>
      <c r="ET53" s="50">
        <f t="shared" si="916"/>
        <v>0</v>
      </c>
      <c r="EU53" s="50">
        <f t="shared" si="917"/>
        <v>0</v>
      </c>
      <c r="EV53" s="50">
        <f t="shared" si="918"/>
        <v>0</v>
      </c>
      <c r="EW53" s="50">
        <f t="shared" si="919"/>
        <v>0</v>
      </c>
      <c r="EX53" s="50">
        <f t="shared" si="920"/>
        <v>0</v>
      </c>
      <c r="EY53" s="50">
        <f t="shared" si="921"/>
        <v>0</v>
      </c>
      <c r="EZ53" s="50">
        <f t="shared" si="922"/>
        <v>0</v>
      </c>
      <c r="FA53" s="50">
        <f t="shared" si="923"/>
        <v>0</v>
      </c>
      <c r="FB53" s="50">
        <f t="shared" si="923"/>
        <v>0</v>
      </c>
      <c r="FC53" s="50">
        <f t="shared" si="923"/>
        <v>0</v>
      </c>
    </row>
    <row r="54" spans="2:159" ht="15" hidden="1" customHeight="1">
      <c r="B54" s="698"/>
      <c r="C54" s="54">
        <v>48</v>
      </c>
      <c r="D54" s="29" t="s">
        <v>100</v>
      </c>
      <c r="E54" s="192"/>
      <c r="F54" s="190"/>
      <c r="G54" s="204"/>
      <c r="H54" s="205"/>
      <c r="I54" s="205"/>
      <c r="J54" s="216"/>
      <c r="M54" s="15"/>
      <c r="N54" s="15"/>
      <c r="O54" s="15"/>
      <c r="P54" s="15"/>
      <c r="Q54" s="15"/>
      <c r="R54" s="15"/>
      <c r="S54" s="15"/>
      <c r="T54" s="15"/>
      <c r="U54" s="15"/>
      <c r="V54" s="15"/>
      <c r="W54" s="15"/>
      <c r="X54" s="15"/>
      <c r="Y54" s="15"/>
      <c r="Z54" s="15"/>
      <c r="AA54" s="15"/>
      <c r="AB54" s="15"/>
      <c r="AC54" s="15"/>
      <c r="AD54" s="15"/>
      <c r="AE54" s="15"/>
      <c r="AF54" s="15"/>
      <c r="AG54" s="15"/>
      <c r="AH54" s="15"/>
      <c r="AI54" s="15">
        <v>1</v>
      </c>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73"/>
      <c r="CF54" s="177"/>
      <c r="CG54" s="177"/>
      <c r="CI54" s="50">
        <f t="shared" si="854"/>
        <v>0</v>
      </c>
      <c r="CJ54" s="50">
        <f t="shared" si="855"/>
        <v>0</v>
      </c>
      <c r="CK54" s="50">
        <f t="shared" si="856"/>
        <v>0</v>
      </c>
      <c r="CL54" s="50">
        <f t="shared" si="857"/>
        <v>0</v>
      </c>
      <c r="CM54" s="50">
        <f t="shared" si="858"/>
        <v>0</v>
      </c>
      <c r="CN54" s="50">
        <f t="shared" si="859"/>
        <v>0</v>
      </c>
      <c r="CO54" s="50">
        <f t="shared" si="860"/>
        <v>0</v>
      </c>
      <c r="CP54" s="50">
        <f t="shared" si="861"/>
        <v>0</v>
      </c>
      <c r="CQ54" s="50">
        <f t="shared" si="862"/>
        <v>0</v>
      </c>
      <c r="CR54" s="50">
        <f t="shared" si="863"/>
        <v>0</v>
      </c>
      <c r="CS54" s="50">
        <f t="shared" si="864"/>
        <v>0</v>
      </c>
      <c r="CT54" s="50">
        <f t="shared" si="865"/>
        <v>0</v>
      </c>
      <c r="CU54" s="50">
        <f t="shared" si="866"/>
        <v>0</v>
      </c>
      <c r="CV54" s="50">
        <f t="shared" si="867"/>
        <v>0</v>
      </c>
      <c r="CW54" s="50">
        <f t="shared" si="868"/>
        <v>0</v>
      </c>
      <c r="CX54" s="50">
        <f t="shared" si="869"/>
        <v>0</v>
      </c>
      <c r="CY54" s="50">
        <f t="shared" si="870"/>
        <v>0</v>
      </c>
      <c r="CZ54" s="50">
        <f t="shared" si="871"/>
        <v>0</v>
      </c>
      <c r="DA54" s="50">
        <f t="shared" si="872"/>
        <v>0</v>
      </c>
      <c r="DB54" s="50">
        <f t="shared" si="873"/>
        <v>0</v>
      </c>
      <c r="DC54" s="50">
        <f t="shared" si="874"/>
        <v>0</v>
      </c>
      <c r="DD54" s="50">
        <f t="shared" si="875"/>
        <v>0</v>
      </c>
      <c r="DE54" s="50">
        <f t="shared" si="876"/>
        <v>0</v>
      </c>
      <c r="DF54" s="50">
        <f t="shared" si="877"/>
        <v>0</v>
      </c>
      <c r="DG54" s="50">
        <f t="shared" si="878"/>
        <v>0</v>
      </c>
      <c r="DH54" s="50">
        <f t="shared" si="879"/>
        <v>0</v>
      </c>
      <c r="DI54" s="50">
        <f t="shared" si="880"/>
        <v>0</v>
      </c>
      <c r="DJ54" s="50">
        <f t="shared" si="881"/>
        <v>0</v>
      </c>
      <c r="DK54" s="50">
        <f t="shared" si="882"/>
        <v>0</v>
      </c>
      <c r="DL54" s="50">
        <f t="shared" si="883"/>
        <v>0</v>
      </c>
      <c r="DM54" s="50">
        <f t="shared" si="884"/>
        <v>0</v>
      </c>
      <c r="DN54" s="50">
        <f t="shared" si="885"/>
        <v>0</v>
      </c>
      <c r="DO54" s="50">
        <f t="shared" si="886"/>
        <v>0</v>
      </c>
      <c r="DP54" s="50">
        <f t="shared" si="887"/>
        <v>0</v>
      </c>
      <c r="DQ54" s="50">
        <f t="shared" si="888"/>
        <v>0</v>
      </c>
      <c r="DR54" s="50">
        <f t="shared" si="889"/>
        <v>0</v>
      </c>
      <c r="DS54" s="50">
        <f t="shared" si="890"/>
        <v>0</v>
      </c>
      <c r="DT54" s="50">
        <f t="shared" si="891"/>
        <v>0</v>
      </c>
      <c r="DU54" s="50">
        <f t="shared" si="892"/>
        <v>0</v>
      </c>
      <c r="DV54" s="50">
        <f t="shared" si="893"/>
        <v>0</v>
      </c>
      <c r="DW54" s="50">
        <f t="shared" si="893"/>
        <v>0</v>
      </c>
      <c r="DX54" s="50">
        <f t="shared" si="894"/>
        <v>0</v>
      </c>
      <c r="DY54" s="50">
        <f t="shared" si="895"/>
        <v>0</v>
      </c>
      <c r="DZ54" s="50">
        <f t="shared" si="896"/>
        <v>0</v>
      </c>
      <c r="EA54" s="50">
        <f t="shared" si="897"/>
        <v>0</v>
      </c>
      <c r="EB54" s="50">
        <f t="shared" si="898"/>
        <v>0</v>
      </c>
      <c r="EC54" s="50">
        <f t="shared" si="899"/>
        <v>0</v>
      </c>
      <c r="ED54" s="50">
        <f t="shared" si="900"/>
        <v>0</v>
      </c>
      <c r="EE54" s="50">
        <f t="shared" si="901"/>
        <v>0</v>
      </c>
      <c r="EF54" s="50">
        <f t="shared" si="902"/>
        <v>0</v>
      </c>
      <c r="EG54" s="50">
        <f t="shared" si="903"/>
        <v>0</v>
      </c>
      <c r="EH54" s="50">
        <f t="shared" si="904"/>
        <v>0</v>
      </c>
      <c r="EI54" s="50">
        <f t="shared" si="905"/>
        <v>0</v>
      </c>
      <c r="EJ54" s="50">
        <f t="shared" si="906"/>
        <v>0</v>
      </c>
      <c r="EK54" s="50">
        <f t="shared" si="907"/>
        <v>0</v>
      </c>
      <c r="EL54" s="50">
        <f t="shared" si="908"/>
        <v>0</v>
      </c>
      <c r="EM54" s="50">
        <f t="shared" si="909"/>
        <v>0</v>
      </c>
      <c r="EN54" s="50">
        <f t="shared" si="910"/>
        <v>0</v>
      </c>
      <c r="EO54" s="50">
        <f t="shared" si="911"/>
        <v>0</v>
      </c>
      <c r="EP54" s="50">
        <f t="shared" si="912"/>
        <v>0</v>
      </c>
      <c r="EQ54" s="50">
        <f t="shared" si="913"/>
        <v>0</v>
      </c>
      <c r="ER54" s="50">
        <f t="shared" si="914"/>
        <v>0</v>
      </c>
      <c r="ES54" s="50">
        <f t="shared" si="915"/>
        <v>0</v>
      </c>
      <c r="ET54" s="50">
        <f t="shared" si="916"/>
        <v>0</v>
      </c>
      <c r="EU54" s="50">
        <f t="shared" si="917"/>
        <v>0</v>
      </c>
      <c r="EV54" s="50">
        <f t="shared" si="918"/>
        <v>0</v>
      </c>
      <c r="EW54" s="50">
        <f t="shared" si="919"/>
        <v>0</v>
      </c>
      <c r="EX54" s="50">
        <f t="shared" si="920"/>
        <v>0</v>
      </c>
      <c r="EY54" s="50">
        <f t="shared" si="921"/>
        <v>0</v>
      </c>
      <c r="EZ54" s="50">
        <f t="shared" si="922"/>
        <v>0</v>
      </c>
      <c r="FA54" s="50">
        <f t="shared" si="923"/>
        <v>0</v>
      </c>
      <c r="FB54" s="50">
        <f t="shared" si="923"/>
        <v>0</v>
      </c>
      <c r="FC54" s="50">
        <f t="shared" si="923"/>
        <v>0</v>
      </c>
    </row>
    <row r="55" spans="2:159" ht="15" hidden="1" customHeight="1">
      <c r="B55" s="698"/>
      <c r="C55" s="54">
        <v>49</v>
      </c>
      <c r="D55" s="29" t="s">
        <v>101</v>
      </c>
      <c r="E55" s="192"/>
      <c r="F55" s="190"/>
      <c r="G55" s="204"/>
      <c r="H55" s="205"/>
      <c r="I55" s="205"/>
      <c r="J55" s="216"/>
      <c r="M55" s="15"/>
      <c r="N55" s="15"/>
      <c r="O55" s="15"/>
      <c r="P55" s="15"/>
      <c r="Q55" s="15"/>
      <c r="R55" s="15"/>
      <c r="S55" s="15"/>
      <c r="T55" s="15"/>
      <c r="U55" s="15"/>
      <c r="V55" s="15"/>
      <c r="W55" s="15"/>
      <c r="X55" s="15"/>
      <c r="Y55" s="15"/>
      <c r="Z55" s="15"/>
      <c r="AA55" s="15"/>
      <c r="AB55" s="15"/>
      <c r="AC55" s="15"/>
      <c r="AD55" s="15"/>
      <c r="AE55" s="15"/>
      <c r="AF55" s="15"/>
      <c r="AG55" s="15"/>
      <c r="AH55" s="15">
        <v>1</v>
      </c>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73"/>
      <c r="CF55" s="177"/>
      <c r="CG55" s="177"/>
      <c r="CI55" s="50">
        <f t="shared" si="854"/>
        <v>0</v>
      </c>
      <c r="CJ55" s="50">
        <f t="shared" si="855"/>
        <v>0</v>
      </c>
      <c r="CK55" s="50">
        <f t="shared" si="856"/>
        <v>0</v>
      </c>
      <c r="CL55" s="50">
        <f t="shared" si="857"/>
        <v>0</v>
      </c>
      <c r="CM55" s="50">
        <f t="shared" si="858"/>
        <v>0</v>
      </c>
      <c r="CN55" s="50">
        <f t="shared" si="859"/>
        <v>0</v>
      </c>
      <c r="CO55" s="50">
        <f t="shared" si="860"/>
        <v>0</v>
      </c>
      <c r="CP55" s="50">
        <f t="shared" si="861"/>
        <v>0</v>
      </c>
      <c r="CQ55" s="50">
        <f t="shared" si="862"/>
        <v>0</v>
      </c>
      <c r="CR55" s="50">
        <f t="shared" si="863"/>
        <v>0</v>
      </c>
      <c r="CS55" s="50">
        <f t="shared" si="864"/>
        <v>0</v>
      </c>
      <c r="CT55" s="50">
        <f t="shared" si="865"/>
        <v>0</v>
      </c>
      <c r="CU55" s="50">
        <f t="shared" si="866"/>
        <v>0</v>
      </c>
      <c r="CV55" s="50">
        <f t="shared" si="867"/>
        <v>0</v>
      </c>
      <c r="CW55" s="50">
        <f t="shared" si="868"/>
        <v>0</v>
      </c>
      <c r="CX55" s="50">
        <f t="shared" si="869"/>
        <v>0</v>
      </c>
      <c r="CY55" s="50">
        <f t="shared" si="870"/>
        <v>0</v>
      </c>
      <c r="CZ55" s="50">
        <f t="shared" si="871"/>
        <v>0</v>
      </c>
      <c r="DA55" s="50">
        <f t="shared" si="872"/>
        <v>0</v>
      </c>
      <c r="DB55" s="50">
        <f t="shared" si="873"/>
        <v>0</v>
      </c>
      <c r="DC55" s="50">
        <f t="shared" si="874"/>
        <v>0</v>
      </c>
      <c r="DD55" s="50">
        <f t="shared" si="875"/>
        <v>0</v>
      </c>
      <c r="DE55" s="50">
        <f t="shared" si="876"/>
        <v>0</v>
      </c>
      <c r="DF55" s="50">
        <f t="shared" si="877"/>
        <v>0</v>
      </c>
      <c r="DG55" s="50">
        <f t="shared" si="878"/>
        <v>0</v>
      </c>
      <c r="DH55" s="50">
        <f t="shared" si="879"/>
        <v>0</v>
      </c>
      <c r="DI55" s="50">
        <f t="shared" si="880"/>
        <v>0</v>
      </c>
      <c r="DJ55" s="50">
        <f t="shared" si="881"/>
        <v>0</v>
      </c>
      <c r="DK55" s="50">
        <f t="shared" si="882"/>
        <v>0</v>
      </c>
      <c r="DL55" s="50">
        <f t="shared" si="883"/>
        <v>0</v>
      </c>
      <c r="DM55" s="50">
        <f t="shared" si="884"/>
        <v>0</v>
      </c>
      <c r="DN55" s="50">
        <f t="shared" si="885"/>
        <v>0</v>
      </c>
      <c r="DO55" s="50">
        <f t="shared" si="886"/>
        <v>0</v>
      </c>
      <c r="DP55" s="50">
        <f t="shared" si="887"/>
        <v>0</v>
      </c>
      <c r="DQ55" s="50">
        <f t="shared" si="888"/>
        <v>0</v>
      </c>
      <c r="DR55" s="50">
        <f t="shared" si="889"/>
        <v>0</v>
      </c>
      <c r="DS55" s="50">
        <f t="shared" si="890"/>
        <v>0</v>
      </c>
      <c r="DT55" s="50">
        <f t="shared" si="891"/>
        <v>0</v>
      </c>
      <c r="DU55" s="50">
        <f t="shared" si="892"/>
        <v>0</v>
      </c>
      <c r="DV55" s="50">
        <f t="shared" si="893"/>
        <v>0</v>
      </c>
      <c r="DW55" s="50">
        <f t="shared" si="893"/>
        <v>0</v>
      </c>
      <c r="DX55" s="50">
        <f t="shared" si="894"/>
        <v>0</v>
      </c>
      <c r="DY55" s="50">
        <f t="shared" si="895"/>
        <v>0</v>
      </c>
      <c r="DZ55" s="50">
        <f t="shared" si="896"/>
        <v>0</v>
      </c>
      <c r="EA55" s="50">
        <f t="shared" si="897"/>
        <v>0</v>
      </c>
      <c r="EB55" s="50">
        <f t="shared" si="898"/>
        <v>0</v>
      </c>
      <c r="EC55" s="50">
        <f t="shared" si="899"/>
        <v>0</v>
      </c>
      <c r="ED55" s="50">
        <f t="shared" si="900"/>
        <v>0</v>
      </c>
      <c r="EE55" s="50">
        <f t="shared" si="901"/>
        <v>0</v>
      </c>
      <c r="EF55" s="50">
        <f t="shared" si="902"/>
        <v>0</v>
      </c>
      <c r="EG55" s="50">
        <f t="shared" si="903"/>
        <v>0</v>
      </c>
      <c r="EH55" s="50">
        <f t="shared" si="904"/>
        <v>0</v>
      </c>
      <c r="EI55" s="50">
        <f t="shared" si="905"/>
        <v>0</v>
      </c>
      <c r="EJ55" s="50">
        <f t="shared" si="906"/>
        <v>0</v>
      </c>
      <c r="EK55" s="50">
        <f t="shared" si="907"/>
        <v>0</v>
      </c>
      <c r="EL55" s="50">
        <f t="shared" si="908"/>
        <v>0</v>
      </c>
      <c r="EM55" s="50">
        <f t="shared" si="909"/>
        <v>0</v>
      </c>
      <c r="EN55" s="50">
        <f t="shared" si="910"/>
        <v>0</v>
      </c>
      <c r="EO55" s="50">
        <f t="shared" si="911"/>
        <v>0</v>
      </c>
      <c r="EP55" s="50">
        <f t="shared" si="912"/>
        <v>0</v>
      </c>
      <c r="EQ55" s="50">
        <f t="shared" si="913"/>
        <v>0</v>
      </c>
      <c r="ER55" s="50">
        <f t="shared" si="914"/>
        <v>0</v>
      </c>
      <c r="ES55" s="50">
        <f t="shared" si="915"/>
        <v>0</v>
      </c>
      <c r="ET55" s="50">
        <f t="shared" si="916"/>
        <v>0</v>
      </c>
      <c r="EU55" s="50">
        <f t="shared" si="917"/>
        <v>0</v>
      </c>
      <c r="EV55" s="50">
        <f t="shared" si="918"/>
        <v>0</v>
      </c>
      <c r="EW55" s="50">
        <f t="shared" si="919"/>
        <v>0</v>
      </c>
      <c r="EX55" s="50">
        <f t="shared" si="920"/>
        <v>0</v>
      </c>
      <c r="EY55" s="50">
        <f t="shared" si="921"/>
        <v>0</v>
      </c>
      <c r="EZ55" s="50">
        <f t="shared" si="922"/>
        <v>0</v>
      </c>
      <c r="FA55" s="50">
        <f t="shared" si="923"/>
        <v>0</v>
      </c>
      <c r="FB55" s="50">
        <f t="shared" si="923"/>
        <v>0</v>
      </c>
      <c r="FC55" s="50">
        <f t="shared" si="923"/>
        <v>0</v>
      </c>
    </row>
    <row r="56" spans="2:159" ht="15" hidden="1" customHeight="1">
      <c r="B56" s="698"/>
      <c r="C56" s="54">
        <v>50</v>
      </c>
      <c r="D56" s="29" t="s">
        <v>106</v>
      </c>
      <c r="E56" s="192"/>
      <c r="F56" s="190"/>
      <c r="G56" s="204"/>
      <c r="H56" s="205"/>
      <c r="I56" s="205"/>
      <c r="J56" s="216"/>
      <c r="M56" s="15"/>
      <c r="N56" s="15"/>
      <c r="O56" s="15"/>
      <c r="P56" s="15"/>
      <c r="Q56" s="15"/>
      <c r="R56" s="15"/>
      <c r="S56" s="15"/>
      <c r="T56" s="15">
        <v>1</v>
      </c>
      <c r="U56" s="15"/>
      <c r="V56" s="15"/>
      <c r="W56" s="15"/>
      <c r="X56" s="15"/>
      <c r="Y56" s="15"/>
      <c r="Z56" s="15"/>
      <c r="AA56" s="15"/>
      <c r="AB56" s="15"/>
      <c r="AC56" s="15"/>
      <c r="AD56" s="15"/>
      <c r="AE56" s="15"/>
      <c r="AF56" s="15"/>
      <c r="AG56" s="15"/>
      <c r="AH56" s="15"/>
      <c r="AI56" s="15"/>
      <c r="AJ56" s="15"/>
      <c r="AK56" s="15"/>
      <c r="AL56" s="15"/>
      <c r="AM56" s="15">
        <v>1</v>
      </c>
      <c r="AN56" s="15">
        <v>1</v>
      </c>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73"/>
      <c r="CF56" s="177"/>
      <c r="CG56" s="177"/>
      <c r="CI56" s="50">
        <f t="shared" si="854"/>
        <v>0</v>
      </c>
      <c r="CJ56" s="50">
        <f t="shared" si="855"/>
        <v>0</v>
      </c>
      <c r="CK56" s="50">
        <f t="shared" si="856"/>
        <v>0</v>
      </c>
      <c r="CL56" s="50">
        <f t="shared" si="857"/>
        <v>0</v>
      </c>
      <c r="CM56" s="50">
        <f t="shared" si="858"/>
        <v>0</v>
      </c>
      <c r="CN56" s="50">
        <f t="shared" si="859"/>
        <v>0</v>
      </c>
      <c r="CO56" s="50">
        <f t="shared" si="860"/>
        <v>0</v>
      </c>
      <c r="CP56" s="50">
        <f t="shared" si="861"/>
        <v>0</v>
      </c>
      <c r="CQ56" s="50">
        <f t="shared" si="862"/>
        <v>0</v>
      </c>
      <c r="CR56" s="50">
        <f t="shared" si="863"/>
        <v>0</v>
      </c>
      <c r="CS56" s="50">
        <f t="shared" si="864"/>
        <v>0</v>
      </c>
      <c r="CT56" s="50">
        <f t="shared" si="865"/>
        <v>0</v>
      </c>
      <c r="CU56" s="50">
        <f t="shared" si="866"/>
        <v>0</v>
      </c>
      <c r="CV56" s="50">
        <f t="shared" si="867"/>
        <v>0</v>
      </c>
      <c r="CW56" s="50">
        <f t="shared" si="868"/>
        <v>0</v>
      </c>
      <c r="CX56" s="50">
        <f t="shared" si="869"/>
        <v>0</v>
      </c>
      <c r="CY56" s="50">
        <f t="shared" si="870"/>
        <v>0</v>
      </c>
      <c r="CZ56" s="50">
        <f t="shared" si="871"/>
        <v>0</v>
      </c>
      <c r="DA56" s="50">
        <f t="shared" si="872"/>
        <v>0</v>
      </c>
      <c r="DB56" s="50">
        <f t="shared" si="873"/>
        <v>0</v>
      </c>
      <c r="DC56" s="50">
        <f t="shared" si="874"/>
        <v>0</v>
      </c>
      <c r="DD56" s="50">
        <f t="shared" si="875"/>
        <v>0</v>
      </c>
      <c r="DE56" s="50">
        <f t="shared" si="876"/>
        <v>0</v>
      </c>
      <c r="DF56" s="50">
        <f t="shared" si="877"/>
        <v>0</v>
      </c>
      <c r="DG56" s="50">
        <f t="shared" si="878"/>
        <v>0</v>
      </c>
      <c r="DH56" s="50">
        <f t="shared" si="879"/>
        <v>0</v>
      </c>
      <c r="DI56" s="50">
        <f t="shared" si="880"/>
        <v>0</v>
      </c>
      <c r="DJ56" s="50">
        <f t="shared" si="881"/>
        <v>0</v>
      </c>
      <c r="DK56" s="50">
        <f t="shared" si="882"/>
        <v>0</v>
      </c>
      <c r="DL56" s="50">
        <f t="shared" si="883"/>
        <v>0</v>
      </c>
      <c r="DM56" s="50">
        <f t="shared" si="884"/>
        <v>0</v>
      </c>
      <c r="DN56" s="50">
        <f t="shared" si="885"/>
        <v>0</v>
      </c>
      <c r="DO56" s="50">
        <f t="shared" si="886"/>
        <v>0</v>
      </c>
      <c r="DP56" s="50">
        <f t="shared" si="887"/>
        <v>0</v>
      </c>
      <c r="DQ56" s="50">
        <f t="shared" si="888"/>
        <v>0</v>
      </c>
      <c r="DR56" s="50">
        <f t="shared" si="889"/>
        <v>0</v>
      </c>
      <c r="DS56" s="50">
        <f t="shared" si="890"/>
        <v>0</v>
      </c>
      <c r="DT56" s="50">
        <f t="shared" si="891"/>
        <v>0</v>
      </c>
      <c r="DU56" s="50">
        <f t="shared" si="892"/>
        <v>0</v>
      </c>
      <c r="DV56" s="50">
        <f t="shared" si="893"/>
        <v>0</v>
      </c>
      <c r="DW56" s="50">
        <f t="shared" si="893"/>
        <v>0</v>
      </c>
      <c r="DX56" s="50">
        <f t="shared" si="894"/>
        <v>0</v>
      </c>
      <c r="DY56" s="50">
        <f t="shared" si="895"/>
        <v>0</v>
      </c>
      <c r="DZ56" s="50">
        <f t="shared" si="896"/>
        <v>0</v>
      </c>
      <c r="EA56" s="50">
        <f t="shared" si="897"/>
        <v>0</v>
      </c>
      <c r="EB56" s="50">
        <f t="shared" si="898"/>
        <v>0</v>
      </c>
      <c r="EC56" s="50">
        <f t="shared" si="899"/>
        <v>0</v>
      </c>
      <c r="ED56" s="50">
        <f t="shared" si="900"/>
        <v>0</v>
      </c>
      <c r="EE56" s="50">
        <f t="shared" si="901"/>
        <v>0</v>
      </c>
      <c r="EF56" s="50">
        <f t="shared" si="902"/>
        <v>0</v>
      </c>
      <c r="EG56" s="50">
        <f t="shared" si="903"/>
        <v>0</v>
      </c>
      <c r="EH56" s="50">
        <f t="shared" si="904"/>
        <v>0</v>
      </c>
      <c r="EI56" s="50">
        <f t="shared" si="905"/>
        <v>0</v>
      </c>
      <c r="EJ56" s="50">
        <f t="shared" si="906"/>
        <v>0</v>
      </c>
      <c r="EK56" s="50">
        <f t="shared" si="907"/>
        <v>0</v>
      </c>
      <c r="EL56" s="50">
        <f t="shared" si="908"/>
        <v>0</v>
      </c>
      <c r="EM56" s="50">
        <f t="shared" si="909"/>
        <v>0</v>
      </c>
      <c r="EN56" s="50">
        <f t="shared" si="910"/>
        <v>0</v>
      </c>
      <c r="EO56" s="50">
        <f t="shared" si="911"/>
        <v>0</v>
      </c>
      <c r="EP56" s="50">
        <f t="shared" si="912"/>
        <v>0</v>
      </c>
      <c r="EQ56" s="50">
        <f t="shared" si="913"/>
        <v>0</v>
      </c>
      <c r="ER56" s="50">
        <f t="shared" si="914"/>
        <v>0</v>
      </c>
      <c r="ES56" s="50">
        <f t="shared" si="915"/>
        <v>0</v>
      </c>
      <c r="ET56" s="50">
        <f t="shared" si="916"/>
        <v>0</v>
      </c>
      <c r="EU56" s="50">
        <f t="shared" si="917"/>
        <v>0</v>
      </c>
      <c r="EV56" s="50">
        <f t="shared" si="918"/>
        <v>0</v>
      </c>
      <c r="EW56" s="50">
        <f t="shared" si="919"/>
        <v>0</v>
      </c>
      <c r="EX56" s="50">
        <f t="shared" si="920"/>
        <v>0</v>
      </c>
      <c r="EY56" s="50">
        <f t="shared" si="921"/>
        <v>0</v>
      </c>
      <c r="EZ56" s="50">
        <f t="shared" si="922"/>
        <v>0</v>
      </c>
      <c r="FA56" s="50">
        <f t="shared" si="923"/>
        <v>0</v>
      </c>
      <c r="FB56" s="50">
        <f t="shared" si="923"/>
        <v>0</v>
      </c>
      <c r="FC56" s="50">
        <f t="shared" si="923"/>
        <v>0</v>
      </c>
    </row>
    <row r="57" spans="2:159" ht="15" hidden="1" customHeight="1">
      <c r="B57" s="698"/>
      <c r="C57" s="54">
        <v>51</v>
      </c>
      <c r="D57" s="29" t="s">
        <v>107</v>
      </c>
      <c r="E57" s="192"/>
      <c r="F57" s="190"/>
      <c r="G57" s="204"/>
      <c r="H57" s="205"/>
      <c r="I57" s="205"/>
      <c r="J57" s="216"/>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v>1</v>
      </c>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73"/>
      <c r="CF57" s="177"/>
      <c r="CG57" s="177"/>
      <c r="CI57" s="50">
        <f t="shared" si="854"/>
        <v>0</v>
      </c>
      <c r="CJ57" s="50">
        <f t="shared" si="855"/>
        <v>0</v>
      </c>
      <c r="CK57" s="50">
        <f t="shared" si="856"/>
        <v>0</v>
      </c>
      <c r="CL57" s="50">
        <f t="shared" si="857"/>
        <v>0</v>
      </c>
      <c r="CM57" s="50">
        <f t="shared" si="858"/>
        <v>0</v>
      </c>
      <c r="CN57" s="50">
        <f t="shared" si="859"/>
        <v>0</v>
      </c>
      <c r="CO57" s="50">
        <f t="shared" si="860"/>
        <v>0</v>
      </c>
      <c r="CP57" s="50">
        <f t="shared" si="861"/>
        <v>0</v>
      </c>
      <c r="CQ57" s="50">
        <f t="shared" si="862"/>
        <v>0</v>
      </c>
      <c r="CR57" s="50">
        <f t="shared" si="863"/>
        <v>0</v>
      </c>
      <c r="CS57" s="50">
        <f t="shared" si="864"/>
        <v>0</v>
      </c>
      <c r="CT57" s="50">
        <f t="shared" si="865"/>
        <v>0</v>
      </c>
      <c r="CU57" s="50">
        <f t="shared" si="866"/>
        <v>0</v>
      </c>
      <c r="CV57" s="50">
        <f t="shared" si="867"/>
        <v>0</v>
      </c>
      <c r="CW57" s="50">
        <f t="shared" si="868"/>
        <v>0</v>
      </c>
      <c r="CX57" s="50">
        <f t="shared" si="869"/>
        <v>0</v>
      </c>
      <c r="CY57" s="50">
        <f t="shared" si="870"/>
        <v>0</v>
      </c>
      <c r="CZ57" s="50">
        <f t="shared" si="871"/>
        <v>0</v>
      </c>
      <c r="DA57" s="50">
        <f t="shared" si="872"/>
        <v>0</v>
      </c>
      <c r="DB57" s="50">
        <f t="shared" si="873"/>
        <v>0</v>
      </c>
      <c r="DC57" s="50">
        <f t="shared" si="874"/>
        <v>0</v>
      </c>
      <c r="DD57" s="50">
        <f t="shared" si="875"/>
        <v>0</v>
      </c>
      <c r="DE57" s="50">
        <f t="shared" si="876"/>
        <v>0</v>
      </c>
      <c r="DF57" s="50">
        <f t="shared" si="877"/>
        <v>0</v>
      </c>
      <c r="DG57" s="50">
        <f t="shared" si="878"/>
        <v>0</v>
      </c>
      <c r="DH57" s="50">
        <f t="shared" si="879"/>
        <v>0</v>
      </c>
      <c r="DI57" s="50">
        <f t="shared" si="880"/>
        <v>0</v>
      </c>
      <c r="DJ57" s="50">
        <f t="shared" si="881"/>
        <v>0</v>
      </c>
      <c r="DK57" s="50">
        <f t="shared" si="882"/>
        <v>0</v>
      </c>
      <c r="DL57" s="50">
        <f t="shared" si="883"/>
        <v>0</v>
      </c>
      <c r="DM57" s="50">
        <f t="shared" si="884"/>
        <v>0</v>
      </c>
      <c r="DN57" s="50">
        <f t="shared" si="885"/>
        <v>0</v>
      </c>
      <c r="DO57" s="50">
        <f t="shared" si="886"/>
        <v>0</v>
      </c>
      <c r="DP57" s="50">
        <f t="shared" si="887"/>
        <v>0</v>
      </c>
      <c r="DQ57" s="50">
        <f t="shared" si="888"/>
        <v>0</v>
      </c>
      <c r="DR57" s="50">
        <f t="shared" si="889"/>
        <v>0</v>
      </c>
      <c r="DS57" s="50">
        <f t="shared" si="890"/>
        <v>0</v>
      </c>
      <c r="DT57" s="50">
        <f t="shared" si="891"/>
        <v>0</v>
      </c>
      <c r="DU57" s="50">
        <f t="shared" si="892"/>
        <v>0</v>
      </c>
      <c r="DV57" s="50">
        <f t="shared" si="893"/>
        <v>0</v>
      </c>
      <c r="DW57" s="50">
        <f t="shared" si="893"/>
        <v>0</v>
      </c>
      <c r="DX57" s="50">
        <f t="shared" si="894"/>
        <v>0</v>
      </c>
      <c r="DY57" s="50">
        <f t="shared" si="895"/>
        <v>0</v>
      </c>
      <c r="DZ57" s="50">
        <f t="shared" si="896"/>
        <v>0</v>
      </c>
      <c r="EA57" s="50">
        <f t="shared" si="897"/>
        <v>0</v>
      </c>
      <c r="EB57" s="50">
        <f t="shared" si="898"/>
        <v>0</v>
      </c>
      <c r="EC57" s="50">
        <f t="shared" si="899"/>
        <v>0</v>
      </c>
      <c r="ED57" s="50">
        <f t="shared" si="900"/>
        <v>0</v>
      </c>
      <c r="EE57" s="50">
        <f t="shared" si="901"/>
        <v>0</v>
      </c>
      <c r="EF57" s="50">
        <f t="shared" si="902"/>
        <v>0</v>
      </c>
      <c r="EG57" s="50">
        <f t="shared" si="903"/>
        <v>0</v>
      </c>
      <c r="EH57" s="50">
        <f t="shared" si="904"/>
        <v>0</v>
      </c>
      <c r="EI57" s="50">
        <f t="shared" si="905"/>
        <v>0</v>
      </c>
      <c r="EJ57" s="50">
        <f t="shared" si="906"/>
        <v>0</v>
      </c>
      <c r="EK57" s="50">
        <f t="shared" si="907"/>
        <v>0</v>
      </c>
      <c r="EL57" s="50">
        <f t="shared" si="908"/>
        <v>0</v>
      </c>
      <c r="EM57" s="50">
        <f t="shared" si="909"/>
        <v>0</v>
      </c>
      <c r="EN57" s="50">
        <f t="shared" si="910"/>
        <v>0</v>
      </c>
      <c r="EO57" s="50">
        <f t="shared" si="911"/>
        <v>0</v>
      </c>
      <c r="EP57" s="50">
        <f t="shared" si="912"/>
        <v>0</v>
      </c>
      <c r="EQ57" s="50">
        <f t="shared" si="913"/>
        <v>0</v>
      </c>
      <c r="ER57" s="50">
        <f t="shared" si="914"/>
        <v>0</v>
      </c>
      <c r="ES57" s="50">
        <f t="shared" si="915"/>
        <v>0</v>
      </c>
      <c r="ET57" s="50">
        <f t="shared" si="916"/>
        <v>0</v>
      </c>
      <c r="EU57" s="50">
        <f t="shared" si="917"/>
        <v>0</v>
      </c>
      <c r="EV57" s="50">
        <f t="shared" si="918"/>
        <v>0</v>
      </c>
      <c r="EW57" s="50">
        <f t="shared" si="919"/>
        <v>0</v>
      </c>
      <c r="EX57" s="50">
        <f t="shared" si="920"/>
        <v>0</v>
      </c>
      <c r="EY57" s="50">
        <f t="shared" si="921"/>
        <v>0</v>
      </c>
      <c r="EZ57" s="50">
        <f t="shared" si="922"/>
        <v>0</v>
      </c>
      <c r="FA57" s="50">
        <f t="shared" si="923"/>
        <v>0</v>
      </c>
      <c r="FB57" s="50">
        <f t="shared" si="923"/>
        <v>0</v>
      </c>
      <c r="FC57" s="50">
        <f t="shared" si="923"/>
        <v>0</v>
      </c>
    </row>
    <row r="58" spans="2:159">
      <c r="B58" s="698"/>
      <c r="C58" s="54">
        <v>39</v>
      </c>
      <c r="D58" s="29" t="s">
        <v>109</v>
      </c>
      <c r="E58" s="192"/>
      <c r="F58" s="190"/>
      <c r="G58" s="204" t="s">
        <v>383</v>
      </c>
      <c r="H58" s="205" t="s">
        <v>396</v>
      </c>
      <c r="I58" s="205"/>
      <c r="J58" s="216"/>
      <c r="M58" s="15"/>
      <c r="N58" s="15"/>
      <c r="O58" s="15"/>
      <c r="P58" s="15"/>
      <c r="Q58" s="15"/>
      <c r="R58" s="15"/>
      <c r="S58" s="15"/>
      <c r="T58" s="15"/>
      <c r="U58" s="15"/>
      <c r="V58" s="15"/>
      <c r="W58" s="15"/>
      <c r="X58" s="15"/>
      <c r="Y58" s="15"/>
      <c r="Z58" s="15"/>
      <c r="AA58" s="15"/>
      <c r="AB58" s="15"/>
      <c r="AC58" s="15">
        <v>1</v>
      </c>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73"/>
      <c r="CF58" s="177"/>
      <c r="CG58" s="177"/>
      <c r="CI58" s="51">
        <f t="shared" ref="CI58:DN58" si="924">IF(OR(AND($E58="Yes",M58=1),AND($E58="Maybe", M58=1)), 1, 0)</f>
        <v>0</v>
      </c>
      <c r="CJ58" s="51">
        <f t="shared" si="924"/>
        <v>0</v>
      </c>
      <c r="CK58" s="51">
        <f t="shared" si="924"/>
        <v>0</v>
      </c>
      <c r="CL58" s="51">
        <f t="shared" si="924"/>
        <v>0</v>
      </c>
      <c r="CM58" s="51">
        <f t="shared" si="924"/>
        <v>0</v>
      </c>
      <c r="CN58" s="51">
        <f t="shared" si="924"/>
        <v>0</v>
      </c>
      <c r="CO58" s="51">
        <f t="shared" si="924"/>
        <v>0</v>
      </c>
      <c r="CP58" s="51">
        <f t="shared" si="924"/>
        <v>0</v>
      </c>
      <c r="CQ58" s="51">
        <f t="shared" si="924"/>
        <v>0</v>
      </c>
      <c r="CR58" s="51">
        <f t="shared" si="924"/>
        <v>0</v>
      </c>
      <c r="CS58" s="51">
        <f t="shared" si="924"/>
        <v>0</v>
      </c>
      <c r="CT58" s="51">
        <f t="shared" si="924"/>
        <v>0</v>
      </c>
      <c r="CU58" s="51">
        <f t="shared" si="924"/>
        <v>0</v>
      </c>
      <c r="CV58" s="51">
        <f t="shared" si="924"/>
        <v>0</v>
      </c>
      <c r="CW58" s="51">
        <f t="shared" si="924"/>
        <v>0</v>
      </c>
      <c r="CX58" s="51">
        <f t="shared" si="924"/>
        <v>0</v>
      </c>
      <c r="CY58" s="51">
        <f t="shared" si="924"/>
        <v>0</v>
      </c>
      <c r="CZ58" s="51">
        <f t="shared" si="924"/>
        <v>0</v>
      </c>
      <c r="DA58" s="51">
        <f t="shared" si="924"/>
        <v>0</v>
      </c>
      <c r="DB58" s="51">
        <f t="shared" si="924"/>
        <v>0</v>
      </c>
      <c r="DC58" s="51">
        <f t="shared" si="924"/>
        <v>0</v>
      </c>
      <c r="DD58" s="51">
        <f t="shared" si="924"/>
        <v>0</v>
      </c>
      <c r="DE58" s="51">
        <f t="shared" si="924"/>
        <v>0</v>
      </c>
      <c r="DF58" s="51">
        <f t="shared" si="924"/>
        <v>0</v>
      </c>
      <c r="DG58" s="51">
        <f t="shared" si="924"/>
        <v>0</v>
      </c>
      <c r="DH58" s="51">
        <f t="shared" si="924"/>
        <v>0</v>
      </c>
      <c r="DI58" s="51">
        <f t="shared" si="924"/>
        <v>0</v>
      </c>
      <c r="DJ58" s="51">
        <f t="shared" si="924"/>
        <v>0</v>
      </c>
      <c r="DK58" s="51">
        <f t="shared" si="924"/>
        <v>0</v>
      </c>
      <c r="DL58" s="51">
        <f t="shared" si="924"/>
        <v>0</v>
      </c>
      <c r="DM58" s="51">
        <f t="shared" si="924"/>
        <v>0</v>
      </c>
      <c r="DN58" s="51">
        <f t="shared" si="924"/>
        <v>0</v>
      </c>
      <c r="DO58" s="51">
        <f t="shared" ref="DO58:ET58" si="925">IF(OR(AND($E58="Yes",AS58=1),AND($E58="Maybe", AS58=1)), 1, 0)</f>
        <v>0</v>
      </c>
      <c r="DP58" s="51">
        <f t="shared" si="925"/>
        <v>0</v>
      </c>
      <c r="DQ58" s="51">
        <f t="shared" si="925"/>
        <v>0</v>
      </c>
      <c r="DR58" s="51">
        <f t="shared" si="925"/>
        <v>0</v>
      </c>
      <c r="DS58" s="51">
        <f t="shared" si="925"/>
        <v>0</v>
      </c>
      <c r="DT58" s="51">
        <f t="shared" si="925"/>
        <v>0</v>
      </c>
      <c r="DU58" s="51">
        <f t="shared" si="925"/>
        <v>0</v>
      </c>
      <c r="DV58" s="51">
        <f t="shared" si="925"/>
        <v>0</v>
      </c>
      <c r="DW58" s="51">
        <f t="shared" si="925"/>
        <v>0</v>
      </c>
      <c r="DX58" s="51">
        <f t="shared" si="925"/>
        <v>0</v>
      </c>
      <c r="DY58" s="51">
        <f t="shared" si="925"/>
        <v>0</v>
      </c>
      <c r="DZ58" s="51">
        <f t="shared" si="925"/>
        <v>0</v>
      </c>
      <c r="EA58" s="51">
        <f t="shared" si="925"/>
        <v>0</v>
      </c>
      <c r="EB58" s="51">
        <f t="shared" si="925"/>
        <v>0</v>
      </c>
      <c r="EC58" s="51">
        <f t="shared" si="925"/>
        <v>0</v>
      </c>
      <c r="ED58" s="51">
        <f t="shared" si="925"/>
        <v>0</v>
      </c>
      <c r="EE58" s="51">
        <f t="shared" si="925"/>
        <v>0</v>
      </c>
      <c r="EF58" s="51">
        <f t="shared" si="925"/>
        <v>0</v>
      </c>
      <c r="EG58" s="51">
        <f t="shared" si="925"/>
        <v>0</v>
      </c>
      <c r="EH58" s="51">
        <f t="shared" si="925"/>
        <v>0</v>
      </c>
      <c r="EI58" s="51">
        <f t="shared" si="925"/>
        <v>0</v>
      </c>
      <c r="EJ58" s="51">
        <f t="shared" si="925"/>
        <v>0</v>
      </c>
      <c r="EK58" s="51">
        <f t="shared" si="925"/>
        <v>0</v>
      </c>
      <c r="EL58" s="51">
        <f t="shared" si="925"/>
        <v>0</v>
      </c>
      <c r="EM58" s="51">
        <f t="shared" si="925"/>
        <v>0</v>
      </c>
      <c r="EN58" s="51">
        <f t="shared" si="925"/>
        <v>0</v>
      </c>
      <c r="EO58" s="51">
        <f t="shared" si="925"/>
        <v>0</v>
      </c>
      <c r="EP58" s="51">
        <f t="shared" si="925"/>
        <v>0</v>
      </c>
      <c r="EQ58" s="51">
        <f t="shared" si="925"/>
        <v>0</v>
      </c>
      <c r="ER58" s="51">
        <f t="shared" si="925"/>
        <v>0</v>
      </c>
      <c r="ES58" s="51">
        <f t="shared" si="925"/>
        <v>0</v>
      </c>
      <c r="ET58" s="51">
        <f t="shared" si="925"/>
        <v>0</v>
      </c>
      <c r="EU58" s="51">
        <f t="shared" ref="EU58:FC58" si="926">IF(OR(AND($E58="Yes",BY58=1),AND($E58="Maybe", BY58=1)), 1, 0)</f>
        <v>0</v>
      </c>
      <c r="EV58" s="51">
        <f t="shared" si="926"/>
        <v>0</v>
      </c>
      <c r="EW58" s="51">
        <f t="shared" si="926"/>
        <v>0</v>
      </c>
      <c r="EX58" s="51">
        <f t="shared" si="926"/>
        <v>0</v>
      </c>
      <c r="EY58" s="51">
        <f t="shared" si="926"/>
        <v>0</v>
      </c>
      <c r="EZ58" s="51">
        <f t="shared" si="926"/>
        <v>0</v>
      </c>
      <c r="FA58" s="51">
        <f t="shared" si="926"/>
        <v>0</v>
      </c>
      <c r="FB58" s="51">
        <f t="shared" si="926"/>
        <v>0</v>
      </c>
      <c r="FC58" s="51">
        <f t="shared" si="926"/>
        <v>0</v>
      </c>
    </row>
    <row r="59" spans="2:159">
      <c r="B59" s="699"/>
      <c r="C59" s="54">
        <v>40</v>
      </c>
      <c r="D59" s="29" t="s">
        <v>135</v>
      </c>
      <c r="E59" s="192"/>
      <c r="F59" s="190"/>
      <c r="G59" s="204" t="s">
        <v>383</v>
      </c>
      <c r="H59" s="205"/>
      <c r="I59" s="205"/>
      <c r="J59" s="216"/>
      <c r="M59" s="15"/>
      <c r="N59" s="15"/>
      <c r="O59" s="15"/>
      <c r="P59" s="15"/>
      <c r="Q59" s="15"/>
      <c r="R59" s="15"/>
      <c r="S59" s="15"/>
      <c r="T59" s="15"/>
      <c r="U59" s="15"/>
      <c r="V59" s="15"/>
      <c r="W59" s="15"/>
      <c r="X59" s="15"/>
      <c r="Y59" s="15"/>
      <c r="Z59" s="15">
        <v>1</v>
      </c>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73"/>
      <c r="CF59" s="177"/>
      <c r="CG59" s="177"/>
      <c r="CI59" s="50">
        <f t="shared" ref="CI59:CI63" si="927">IF(OR(AND($E59="No",M59=1),AND($E59="Maybe", M59=1)), 1, 0)</f>
        <v>0</v>
      </c>
      <c r="CJ59" s="50">
        <f t="shared" ref="CJ59:CJ63" si="928">IF(OR(AND($E59="No",N59=1),AND($E59="Maybe", N59=1)), 1, 0)</f>
        <v>0</v>
      </c>
      <c r="CK59" s="50">
        <f t="shared" ref="CK59:CK63" si="929">IF(OR(AND($E59="No",O59=1),AND($E59="Maybe", O59=1)), 1, 0)</f>
        <v>0</v>
      </c>
      <c r="CL59" s="50">
        <f t="shared" ref="CL59:CL63" si="930">IF(OR(AND($E59="No",P59=1),AND($E59="Maybe", P59=1)), 1, 0)</f>
        <v>0</v>
      </c>
      <c r="CM59" s="50">
        <f t="shared" ref="CM59:CM63" si="931">IF(OR(AND($E59="No",Q59=1),AND($E59="Maybe", Q59=1)), 1, 0)</f>
        <v>0</v>
      </c>
      <c r="CN59" s="50">
        <f t="shared" ref="CN59:CN63" si="932">IF(OR(AND($E59="No",R59=1),AND($E59="Maybe", R59=1)), 1, 0)</f>
        <v>0</v>
      </c>
      <c r="CO59" s="50">
        <f t="shared" ref="CO59:CO63" si="933">IF(OR(AND($E59="No",S59=1),AND($E59="Maybe", S59=1)), 1, 0)</f>
        <v>0</v>
      </c>
      <c r="CP59" s="50">
        <f t="shared" ref="CP59:CP63" si="934">IF(OR(AND($E59="No",T59=1),AND($E59="Maybe", T59=1)), 1, 0)</f>
        <v>0</v>
      </c>
      <c r="CQ59" s="50">
        <f t="shared" ref="CQ59:CQ63" si="935">IF(OR(AND($E59="No",U59=1),AND($E59="Maybe", U59=1)), 1, 0)</f>
        <v>0</v>
      </c>
      <c r="CR59" s="50">
        <f t="shared" ref="CR59:CR63" si="936">IF(OR(AND($E59="No",V59=1),AND($E59="Maybe", V59=1)), 1, 0)</f>
        <v>0</v>
      </c>
      <c r="CS59" s="50">
        <f t="shared" ref="CS59:CS63" si="937">IF(OR(AND($E59="No",W59=1),AND($E59="Maybe", W59=1)), 1, 0)</f>
        <v>0</v>
      </c>
      <c r="CT59" s="50">
        <f t="shared" ref="CT59:CT63" si="938">IF(OR(AND($E59="No",X59=1),AND($E59="Maybe", X59=1)), 1, 0)</f>
        <v>0</v>
      </c>
      <c r="CU59" s="50">
        <f t="shared" ref="CU59:CU63" si="939">IF(OR(AND($E59="No",Y59=1),AND($E59="Maybe", Y59=1)), 1, 0)</f>
        <v>0</v>
      </c>
      <c r="CV59" s="50">
        <f t="shared" ref="CV59:CV63" si="940">IF(OR(AND($E59="No",Z59=1),AND($E59="Maybe", Z59=1)), 1, 0)</f>
        <v>0</v>
      </c>
      <c r="CW59" s="50">
        <f t="shared" ref="CW59:CW63" si="941">IF(OR(AND($E59="No",AA59=1),AND($E59="Maybe", AA59=1)), 1, 0)</f>
        <v>0</v>
      </c>
      <c r="CX59" s="50">
        <f t="shared" ref="CX59:CX63" si="942">IF(OR(AND($E59="No",AB59=1),AND($E59="Maybe", AB59=1)), 1, 0)</f>
        <v>0</v>
      </c>
      <c r="CY59" s="50">
        <f t="shared" ref="CY59:CY63" si="943">IF(OR(AND($E59="No",AC59=1),AND($E59="Maybe", AC59=1)), 1, 0)</f>
        <v>0</v>
      </c>
      <c r="CZ59" s="50">
        <f t="shared" ref="CZ59:CZ63" si="944">IF(OR(AND($E59="No",AD59=1),AND($E59="Maybe", AD59=1)), 1, 0)</f>
        <v>0</v>
      </c>
      <c r="DA59" s="50">
        <f t="shared" ref="DA59:DA63" si="945">IF(OR(AND($E59="No",AE59=1),AND($E59="Maybe", AE59=1)), 1, 0)</f>
        <v>0</v>
      </c>
      <c r="DB59" s="50">
        <f t="shared" ref="DB59:DB63" si="946">IF(OR(AND($E59="No",AF59=1),AND($E59="Maybe", AF59=1)), 1, 0)</f>
        <v>0</v>
      </c>
      <c r="DC59" s="50">
        <f t="shared" ref="DC59:DC63" si="947">IF(OR(AND($E59="No",AG59=1),AND($E59="Maybe", AG59=1)), 1, 0)</f>
        <v>0</v>
      </c>
      <c r="DD59" s="50">
        <f t="shared" ref="DD59:DD63" si="948">IF(OR(AND($E59="No",AH59=1),AND($E59="Maybe", AH59=1)), 1, 0)</f>
        <v>0</v>
      </c>
      <c r="DE59" s="50">
        <f t="shared" ref="DE59:DE63" si="949">IF(OR(AND($E59="No",AI59=1),AND($E59="Maybe", AI59=1)), 1, 0)</f>
        <v>0</v>
      </c>
      <c r="DF59" s="50">
        <f t="shared" ref="DF59:DF63" si="950">IF(OR(AND($E59="No",AJ59=1),AND($E59="Maybe", AJ59=1)), 1, 0)</f>
        <v>0</v>
      </c>
      <c r="DG59" s="50">
        <f t="shared" ref="DG59:DG63" si="951">IF(OR(AND($E59="No",AK59=1),AND($E59="Maybe", AK59=1)), 1, 0)</f>
        <v>0</v>
      </c>
      <c r="DH59" s="50">
        <f t="shared" ref="DH59:DH63" si="952">IF(OR(AND($E59="No",AL59=1),AND($E59="Maybe", AL59=1)), 1, 0)</f>
        <v>0</v>
      </c>
      <c r="DI59" s="50">
        <f t="shared" ref="DI59:DI63" si="953">IF(OR(AND($E59="No",AM59=1),AND($E59="Maybe", AM59=1)), 1, 0)</f>
        <v>0</v>
      </c>
      <c r="DJ59" s="50">
        <f t="shared" ref="DJ59:DJ63" si="954">IF(OR(AND($E59="No",AN59=1),AND($E59="Maybe", AN59=1)), 1, 0)</f>
        <v>0</v>
      </c>
      <c r="DK59" s="50">
        <f t="shared" ref="DK59:DK63" si="955">IF(OR(AND($E59="No",AO59=1),AND($E59="Maybe", AO59=1)), 1, 0)</f>
        <v>0</v>
      </c>
      <c r="DL59" s="50">
        <f t="shared" ref="DL59:DL63" si="956">IF(OR(AND($E59="No",AP59=1),AND($E59="Maybe", AP59=1)), 1, 0)</f>
        <v>0</v>
      </c>
      <c r="DM59" s="50">
        <f t="shared" ref="DM59:DM63" si="957">IF(OR(AND($E59="No",AQ59=1),AND($E59="Maybe", AQ59=1)), 1, 0)</f>
        <v>0</v>
      </c>
      <c r="DN59" s="50">
        <f t="shared" ref="DN59:DN63" si="958">IF(OR(AND($E59="No",AR59=1),AND($E59="Maybe", AR59=1)), 1, 0)</f>
        <v>0</v>
      </c>
      <c r="DO59" s="50">
        <f t="shared" ref="DO59:DO63" si="959">IF(OR(AND($E59="No",AS59=1),AND($E59="Maybe", AS59=1)), 1, 0)</f>
        <v>0</v>
      </c>
      <c r="DP59" s="50">
        <f t="shared" ref="DP59:DP63" si="960">IF(OR(AND($E59="No",AT59=1),AND($E59="Maybe", AT59=1)), 1, 0)</f>
        <v>0</v>
      </c>
      <c r="DQ59" s="50">
        <f t="shared" ref="DQ59:DQ63" si="961">IF(OR(AND($E59="No",AU59=1),AND($E59="Maybe", AU59=1)), 1, 0)</f>
        <v>0</v>
      </c>
      <c r="DR59" s="50">
        <f t="shared" ref="DR59:DR63" si="962">IF(OR(AND($E59="No",AV59=1),AND($E59="Maybe", AV59=1)), 1, 0)</f>
        <v>0</v>
      </c>
      <c r="DS59" s="50">
        <f t="shared" ref="DS59:DS63" si="963">IF(OR(AND($E59="No",AW59=1),AND($E59="Maybe", AW59=1)), 1, 0)</f>
        <v>0</v>
      </c>
      <c r="DT59" s="50">
        <f t="shared" ref="DT59:DT63" si="964">IF(OR(AND($E59="No",AX59=1),AND($E59="Maybe", AX59=1)), 1, 0)</f>
        <v>0</v>
      </c>
      <c r="DU59" s="50">
        <f t="shared" ref="DU59:DU63" si="965">IF(OR(AND($E59="No",AY59=1),AND($E59="Maybe", AY59=1)), 1, 0)</f>
        <v>0</v>
      </c>
      <c r="DV59" s="50">
        <f t="shared" ref="DV59:DW63" si="966">IF(OR(AND($E59="No",AZ59=1),AND($E59="Maybe", AZ59=1)), 1, 0)</f>
        <v>0</v>
      </c>
      <c r="DW59" s="50">
        <f t="shared" si="966"/>
        <v>0</v>
      </c>
      <c r="DX59" s="50">
        <f t="shared" ref="DX59:DX63" si="967">IF(OR(AND($E59="No",BB59=1),AND($E59="Maybe", BB59=1)), 1, 0)</f>
        <v>0</v>
      </c>
      <c r="DY59" s="50">
        <f t="shared" ref="DY59:DY63" si="968">IF(OR(AND($E59="No",BC59=1),AND($E59="Maybe", BC59=1)), 1, 0)</f>
        <v>0</v>
      </c>
      <c r="DZ59" s="50">
        <f t="shared" ref="DZ59:DZ63" si="969">IF(OR(AND($E59="No",BD59=1),AND($E59="Maybe", BD59=1)), 1, 0)</f>
        <v>0</v>
      </c>
      <c r="EA59" s="50">
        <f t="shared" ref="EA59:EA63" si="970">IF(OR(AND($E59="No",BE59=1),AND($E59="Maybe", BE59=1)), 1, 0)</f>
        <v>0</v>
      </c>
      <c r="EB59" s="50">
        <f t="shared" ref="EB59:EB63" si="971">IF(OR(AND($E59="No",BF59=1),AND($E59="Maybe", BF59=1)), 1, 0)</f>
        <v>0</v>
      </c>
      <c r="EC59" s="50">
        <f t="shared" ref="EC59:EC63" si="972">IF(OR(AND($E59="No",BG59=1),AND($E59="Maybe", BG59=1)), 1, 0)</f>
        <v>0</v>
      </c>
      <c r="ED59" s="50">
        <f t="shared" ref="ED59:ED63" si="973">IF(OR(AND($E59="No",BH59=1),AND($E59="Maybe", BH59=1)), 1, 0)</f>
        <v>0</v>
      </c>
      <c r="EE59" s="50">
        <f t="shared" ref="EE59:EE63" si="974">IF(OR(AND($E59="No",BI59=1),AND($E59="Maybe", BI59=1)), 1, 0)</f>
        <v>0</v>
      </c>
      <c r="EF59" s="50">
        <f t="shared" ref="EF59:EF63" si="975">IF(OR(AND($E59="No",BJ59=1),AND($E59="Maybe", BJ59=1)), 1, 0)</f>
        <v>0</v>
      </c>
      <c r="EG59" s="50">
        <f t="shared" ref="EG59:EG63" si="976">IF(OR(AND($E59="No",BK59=1),AND($E59="Maybe", BK59=1)), 1, 0)</f>
        <v>0</v>
      </c>
      <c r="EH59" s="50">
        <f t="shared" ref="EH59:EH63" si="977">IF(OR(AND($E59="No",BL59=1),AND($E59="Maybe", BL59=1)), 1, 0)</f>
        <v>0</v>
      </c>
      <c r="EI59" s="50">
        <f t="shared" ref="EI59:EI63" si="978">IF(OR(AND($E59="No",BM59=1),AND($E59="Maybe", BM59=1)), 1, 0)</f>
        <v>0</v>
      </c>
      <c r="EJ59" s="50">
        <f t="shared" ref="EJ59:EJ63" si="979">IF(OR(AND($E59="No",BN59=1),AND($E59="Maybe", BN59=1)), 1, 0)</f>
        <v>0</v>
      </c>
      <c r="EK59" s="50">
        <f t="shared" ref="EK59:EK63" si="980">IF(OR(AND($E59="No",BO59=1),AND($E59="Maybe", BO59=1)), 1, 0)</f>
        <v>0</v>
      </c>
      <c r="EL59" s="50">
        <f t="shared" ref="EL59:EL63" si="981">IF(OR(AND($E59="No",BP59=1),AND($E59="Maybe", BP59=1)), 1, 0)</f>
        <v>0</v>
      </c>
      <c r="EM59" s="50">
        <f t="shared" ref="EM59:EM63" si="982">IF(OR(AND($E59="No",BQ59=1),AND($E59="Maybe", BQ59=1)), 1, 0)</f>
        <v>0</v>
      </c>
      <c r="EN59" s="50">
        <f t="shared" ref="EN59:EN63" si="983">IF(OR(AND($E59="No",BR59=1),AND($E59="Maybe", BR59=1)), 1, 0)</f>
        <v>0</v>
      </c>
      <c r="EO59" s="50">
        <f t="shared" ref="EO59:EO63" si="984">IF(OR(AND($E59="No",BS59=1),AND($E59="Maybe", BS59=1)), 1, 0)</f>
        <v>0</v>
      </c>
      <c r="EP59" s="50">
        <f t="shared" ref="EP59:EP63" si="985">IF(OR(AND($E59="No",BT59=1),AND($E59="Maybe", BT59=1)), 1, 0)</f>
        <v>0</v>
      </c>
      <c r="EQ59" s="50">
        <f t="shared" ref="EQ59:EQ63" si="986">IF(OR(AND($E59="No",BU59=1),AND($E59="Maybe", BU59=1)), 1, 0)</f>
        <v>0</v>
      </c>
      <c r="ER59" s="50">
        <f t="shared" ref="ER59:ER63" si="987">IF(OR(AND($E59="No",BV59=1),AND($E59="Maybe", BV59=1)), 1, 0)</f>
        <v>0</v>
      </c>
      <c r="ES59" s="50">
        <f t="shared" ref="ES59:ES63" si="988">IF(OR(AND($E59="No",BW59=1),AND($E59="Maybe", BW59=1)), 1, 0)</f>
        <v>0</v>
      </c>
      <c r="ET59" s="50">
        <f t="shared" ref="ET59:ET63" si="989">IF(OR(AND($E59="No",BX59=1),AND($E59="Maybe", BX59=1)), 1, 0)</f>
        <v>0</v>
      </c>
      <c r="EU59" s="50">
        <f t="shared" ref="EU59:EU63" si="990">IF(OR(AND($E59="No",BY59=1),AND($E59="Maybe", BY59=1)), 1, 0)</f>
        <v>0</v>
      </c>
      <c r="EV59" s="50">
        <f t="shared" ref="EV59:EV63" si="991">IF(OR(AND($E59="No",BZ59=1),AND($E59="Maybe", BZ59=1)), 1, 0)</f>
        <v>0</v>
      </c>
      <c r="EW59" s="50">
        <f t="shared" ref="EW59:EW63" si="992">IF(OR(AND($E59="No",CA59=1),AND($E59="Maybe", CA59=1)), 1, 0)</f>
        <v>0</v>
      </c>
      <c r="EX59" s="50">
        <f t="shared" ref="EX59:EX63" si="993">IF(OR(AND($E59="No",CB59=1),AND($E59="Maybe", CB59=1)), 1, 0)</f>
        <v>0</v>
      </c>
      <c r="EY59" s="50">
        <f t="shared" ref="EY59:EY63" si="994">IF(OR(AND($E59="No",CC59=1),AND($E59="Maybe", CC59=1)), 1, 0)</f>
        <v>0</v>
      </c>
      <c r="EZ59" s="50">
        <f t="shared" ref="EZ59:EZ63" si="995">IF(OR(AND($E59="No",CD59=1),AND($E59="Maybe", CD59=1)), 1, 0)</f>
        <v>0</v>
      </c>
      <c r="FA59" s="50">
        <f t="shared" ref="FA59:FC63" si="996">IF(OR(AND($E59="No",CE59=1),AND($E59="Maybe", CE59=1)), 1, 0)</f>
        <v>0</v>
      </c>
      <c r="FB59" s="50">
        <f t="shared" si="996"/>
        <v>0</v>
      </c>
      <c r="FC59" s="50">
        <f t="shared" si="996"/>
        <v>0</v>
      </c>
    </row>
    <row r="60" spans="2:159">
      <c r="B60" s="710" t="s">
        <v>29</v>
      </c>
      <c r="C60" s="54">
        <v>41</v>
      </c>
      <c r="D60" s="61" t="s">
        <v>238</v>
      </c>
      <c r="E60" s="192"/>
      <c r="F60" s="190"/>
      <c r="G60" s="204" t="s">
        <v>383</v>
      </c>
      <c r="H60" s="205" t="s">
        <v>394</v>
      </c>
      <c r="I60" s="205"/>
      <c r="J60" s="216"/>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v>1</v>
      </c>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73"/>
      <c r="CF60" s="177"/>
      <c r="CG60" s="177"/>
      <c r="CI60" s="50">
        <f t="shared" si="927"/>
        <v>0</v>
      </c>
      <c r="CJ60" s="50">
        <f t="shared" si="928"/>
        <v>0</v>
      </c>
      <c r="CK60" s="50">
        <f t="shared" si="929"/>
        <v>0</v>
      </c>
      <c r="CL60" s="50">
        <f t="shared" si="930"/>
        <v>0</v>
      </c>
      <c r="CM60" s="50">
        <f t="shared" si="931"/>
        <v>0</v>
      </c>
      <c r="CN60" s="50">
        <f t="shared" si="932"/>
        <v>0</v>
      </c>
      <c r="CO60" s="50">
        <f t="shared" si="933"/>
        <v>0</v>
      </c>
      <c r="CP60" s="50">
        <f t="shared" si="934"/>
        <v>0</v>
      </c>
      <c r="CQ60" s="50">
        <f t="shared" si="935"/>
        <v>0</v>
      </c>
      <c r="CR60" s="50">
        <f t="shared" si="936"/>
        <v>0</v>
      </c>
      <c r="CS60" s="50">
        <f t="shared" si="937"/>
        <v>0</v>
      </c>
      <c r="CT60" s="50">
        <f t="shared" si="938"/>
        <v>0</v>
      </c>
      <c r="CU60" s="50">
        <f t="shared" si="939"/>
        <v>0</v>
      </c>
      <c r="CV60" s="50">
        <f t="shared" si="940"/>
        <v>0</v>
      </c>
      <c r="CW60" s="50">
        <f t="shared" si="941"/>
        <v>0</v>
      </c>
      <c r="CX60" s="50">
        <f t="shared" si="942"/>
        <v>0</v>
      </c>
      <c r="CY60" s="50">
        <f t="shared" si="943"/>
        <v>0</v>
      </c>
      <c r="CZ60" s="50">
        <f t="shared" si="944"/>
        <v>0</v>
      </c>
      <c r="DA60" s="50">
        <f t="shared" si="945"/>
        <v>0</v>
      </c>
      <c r="DB60" s="50">
        <f t="shared" si="946"/>
        <v>0</v>
      </c>
      <c r="DC60" s="50">
        <f t="shared" si="947"/>
        <v>0</v>
      </c>
      <c r="DD60" s="50">
        <f t="shared" si="948"/>
        <v>0</v>
      </c>
      <c r="DE60" s="50">
        <f t="shared" si="949"/>
        <v>0</v>
      </c>
      <c r="DF60" s="50">
        <f t="shared" si="950"/>
        <v>0</v>
      </c>
      <c r="DG60" s="50">
        <f t="shared" si="951"/>
        <v>0</v>
      </c>
      <c r="DH60" s="50">
        <f t="shared" si="952"/>
        <v>0</v>
      </c>
      <c r="DI60" s="50">
        <f t="shared" si="953"/>
        <v>0</v>
      </c>
      <c r="DJ60" s="50">
        <f t="shared" si="954"/>
        <v>0</v>
      </c>
      <c r="DK60" s="50">
        <f t="shared" si="955"/>
        <v>0</v>
      </c>
      <c r="DL60" s="50">
        <f t="shared" si="956"/>
        <v>0</v>
      </c>
      <c r="DM60" s="50">
        <f t="shared" si="957"/>
        <v>0</v>
      </c>
      <c r="DN60" s="50">
        <f t="shared" si="958"/>
        <v>0</v>
      </c>
      <c r="DO60" s="50">
        <f t="shared" si="959"/>
        <v>0</v>
      </c>
      <c r="DP60" s="50">
        <f t="shared" si="960"/>
        <v>0</v>
      </c>
      <c r="DQ60" s="50">
        <f t="shared" si="961"/>
        <v>0</v>
      </c>
      <c r="DR60" s="50">
        <f t="shared" si="962"/>
        <v>0</v>
      </c>
      <c r="DS60" s="50">
        <f t="shared" si="963"/>
        <v>0</v>
      </c>
      <c r="DT60" s="50">
        <f t="shared" si="964"/>
        <v>0</v>
      </c>
      <c r="DU60" s="50">
        <f t="shared" si="965"/>
        <v>0</v>
      </c>
      <c r="DV60" s="50">
        <f t="shared" si="966"/>
        <v>0</v>
      </c>
      <c r="DW60" s="50">
        <f t="shared" si="966"/>
        <v>0</v>
      </c>
      <c r="DX60" s="50">
        <f t="shared" si="967"/>
        <v>0</v>
      </c>
      <c r="DY60" s="50">
        <f t="shared" si="968"/>
        <v>0</v>
      </c>
      <c r="DZ60" s="50">
        <f t="shared" si="969"/>
        <v>0</v>
      </c>
      <c r="EA60" s="50">
        <f t="shared" si="970"/>
        <v>0</v>
      </c>
      <c r="EB60" s="50">
        <f t="shared" si="971"/>
        <v>0</v>
      </c>
      <c r="EC60" s="50">
        <f t="shared" si="972"/>
        <v>0</v>
      </c>
      <c r="ED60" s="50">
        <f t="shared" si="973"/>
        <v>0</v>
      </c>
      <c r="EE60" s="50">
        <f t="shared" si="974"/>
        <v>0</v>
      </c>
      <c r="EF60" s="50">
        <f t="shared" si="975"/>
        <v>0</v>
      </c>
      <c r="EG60" s="50">
        <f t="shared" si="976"/>
        <v>0</v>
      </c>
      <c r="EH60" s="50">
        <f t="shared" si="977"/>
        <v>0</v>
      </c>
      <c r="EI60" s="50">
        <f t="shared" si="978"/>
        <v>0</v>
      </c>
      <c r="EJ60" s="50">
        <f t="shared" si="979"/>
        <v>0</v>
      </c>
      <c r="EK60" s="50">
        <f t="shared" si="980"/>
        <v>0</v>
      </c>
      <c r="EL60" s="50">
        <f t="shared" si="981"/>
        <v>0</v>
      </c>
      <c r="EM60" s="50">
        <f t="shared" si="982"/>
        <v>0</v>
      </c>
      <c r="EN60" s="50">
        <f t="shared" si="983"/>
        <v>0</v>
      </c>
      <c r="EO60" s="50">
        <f t="shared" si="984"/>
        <v>0</v>
      </c>
      <c r="EP60" s="50">
        <f t="shared" si="985"/>
        <v>0</v>
      </c>
      <c r="EQ60" s="50">
        <f t="shared" si="986"/>
        <v>0</v>
      </c>
      <c r="ER60" s="50">
        <f t="shared" si="987"/>
        <v>0</v>
      </c>
      <c r="ES60" s="50">
        <f t="shared" si="988"/>
        <v>0</v>
      </c>
      <c r="ET60" s="50">
        <f t="shared" si="989"/>
        <v>0</v>
      </c>
      <c r="EU60" s="50">
        <f t="shared" si="990"/>
        <v>0</v>
      </c>
      <c r="EV60" s="50">
        <f t="shared" si="991"/>
        <v>0</v>
      </c>
      <c r="EW60" s="50">
        <f t="shared" si="992"/>
        <v>0</v>
      </c>
      <c r="EX60" s="50">
        <f t="shared" si="993"/>
        <v>0</v>
      </c>
      <c r="EY60" s="50">
        <f t="shared" si="994"/>
        <v>0</v>
      </c>
      <c r="EZ60" s="50">
        <f t="shared" si="995"/>
        <v>0</v>
      </c>
      <c r="FA60" s="50">
        <f t="shared" si="996"/>
        <v>0</v>
      </c>
      <c r="FB60" s="50">
        <f t="shared" si="996"/>
        <v>0</v>
      </c>
      <c r="FC60" s="50">
        <f t="shared" si="996"/>
        <v>0</v>
      </c>
    </row>
    <row r="61" spans="2:159">
      <c r="B61" s="645"/>
      <c r="C61" s="54">
        <v>42</v>
      </c>
      <c r="D61" s="61" t="s">
        <v>239</v>
      </c>
      <c r="E61" s="192"/>
      <c r="F61" s="190"/>
      <c r="G61" s="204" t="s">
        <v>383</v>
      </c>
      <c r="H61" s="205"/>
      <c r="I61" s="205"/>
      <c r="J61" s="216"/>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v>1</v>
      </c>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73"/>
      <c r="CF61" s="177"/>
      <c r="CG61" s="177"/>
      <c r="CI61" s="50">
        <f t="shared" ref="CI61" si="997">IF(OR(AND($E61="No",M61=1),AND($E61="Maybe", M61=1)), 1, 0)</f>
        <v>0</v>
      </c>
      <c r="CJ61" s="50">
        <f t="shared" ref="CJ61" si="998">IF(OR(AND($E61="No",N61=1),AND($E61="Maybe", N61=1)), 1, 0)</f>
        <v>0</v>
      </c>
      <c r="CK61" s="50">
        <f t="shared" ref="CK61" si="999">IF(OR(AND($E61="No",O61=1),AND($E61="Maybe", O61=1)), 1, 0)</f>
        <v>0</v>
      </c>
      <c r="CL61" s="50">
        <f t="shared" ref="CL61" si="1000">IF(OR(AND($E61="No",P61=1),AND($E61="Maybe", P61=1)), 1, 0)</f>
        <v>0</v>
      </c>
      <c r="CM61" s="50">
        <f t="shared" ref="CM61" si="1001">IF(OR(AND($E61="No",Q61=1),AND($E61="Maybe", Q61=1)), 1, 0)</f>
        <v>0</v>
      </c>
      <c r="CN61" s="50">
        <f t="shared" ref="CN61" si="1002">IF(OR(AND($E61="No",R61=1),AND($E61="Maybe", R61=1)), 1, 0)</f>
        <v>0</v>
      </c>
      <c r="CO61" s="50">
        <f t="shared" ref="CO61" si="1003">IF(OR(AND($E61="No",S61=1),AND($E61="Maybe", S61=1)), 1, 0)</f>
        <v>0</v>
      </c>
      <c r="CP61" s="50">
        <f t="shared" ref="CP61" si="1004">IF(OR(AND($E61="No",T61=1),AND($E61="Maybe", T61=1)), 1, 0)</f>
        <v>0</v>
      </c>
      <c r="CQ61" s="50">
        <f t="shared" ref="CQ61" si="1005">IF(OR(AND($E61="No",U61=1),AND($E61="Maybe", U61=1)), 1, 0)</f>
        <v>0</v>
      </c>
      <c r="CR61" s="50">
        <f t="shared" ref="CR61" si="1006">IF(OR(AND($E61="No",V61=1),AND($E61="Maybe", V61=1)), 1, 0)</f>
        <v>0</v>
      </c>
      <c r="CS61" s="50">
        <f t="shared" ref="CS61" si="1007">IF(OR(AND($E61="No",W61=1),AND($E61="Maybe", W61=1)), 1, 0)</f>
        <v>0</v>
      </c>
      <c r="CT61" s="50">
        <f t="shared" ref="CT61" si="1008">IF(OR(AND($E61="No",X61=1),AND($E61="Maybe", X61=1)), 1, 0)</f>
        <v>0</v>
      </c>
      <c r="CU61" s="50">
        <f t="shared" ref="CU61" si="1009">IF(OR(AND($E61="No",Y61=1),AND($E61="Maybe", Y61=1)), 1, 0)</f>
        <v>0</v>
      </c>
      <c r="CV61" s="50">
        <f t="shared" ref="CV61" si="1010">IF(OR(AND($E61="No",Z61=1),AND($E61="Maybe", Z61=1)), 1, 0)</f>
        <v>0</v>
      </c>
      <c r="CW61" s="50">
        <f t="shared" ref="CW61" si="1011">IF(OR(AND($E61="No",AA61=1),AND($E61="Maybe", AA61=1)), 1, 0)</f>
        <v>0</v>
      </c>
      <c r="CX61" s="50">
        <f t="shared" ref="CX61" si="1012">IF(OR(AND($E61="No",AB61=1),AND($E61="Maybe", AB61=1)), 1, 0)</f>
        <v>0</v>
      </c>
      <c r="CY61" s="50">
        <f t="shared" ref="CY61" si="1013">IF(OR(AND($E61="No",AC61=1),AND($E61="Maybe", AC61=1)), 1, 0)</f>
        <v>0</v>
      </c>
      <c r="CZ61" s="50">
        <f t="shared" ref="CZ61" si="1014">IF(OR(AND($E61="No",AD61=1),AND($E61="Maybe", AD61=1)), 1, 0)</f>
        <v>0</v>
      </c>
      <c r="DA61" s="50">
        <f t="shared" ref="DA61" si="1015">IF(OR(AND($E61="No",AE61=1),AND($E61="Maybe", AE61=1)), 1, 0)</f>
        <v>0</v>
      </c>
      <c r="DB61" s="50">
        <f t="shared" ref="DB61" si="1016">IF(OR(AND($E61="No",AF61=1),AND($E61="Maybe", AF61=1)), 1, 0)</f>
        <v>0</v>
      </c>
      <c r="DC61" s="50">
        <f t="shared" ref="DC61" si="1017">IF(OR(AND($E61="No",AG61=1),AND($E61="Maybe", AG61=1)), 1, 0)</f>
        <v>0</v>
      </c>
      <c r="DD61" s="50">
        <f t="shared" ref="DD61" si="1018">IF(OR(AND($E61="No",AH61=1),AND($E61="Maybe", AH61=1)), 1, 0)</f>
        <v>0</v>
      </c>
      <c r="DE61" s="50">
        <f t="shared" ref="DE61" si="1019">IF(OR(AND($E61="No",AI61=1),AND($E61="Maybe", AI61=1)), 1, 0)</f>
        <v>0</v>
      </c>
      <c r="DF61" s="50">
        <f t="shared" ref="DF61" si="1020">IF(OR(AND($E61="No",AJ61=1),AND($E61="Maybe", AJ61=1)), 1, 0)</f>
        <v>0</v>
      </c>
      <c r="DG61" s="50">
        <f t="shared" ref="DG61" si="1021">IF(OR(AND($E61="No",AK61=1),AND($E61="Maybe", AK61=1)), 1, 0)</f>
        <v>0</v>
      </c>
      <c r="DH61" s="50">
        <f t="shared" ref="DH61" si="1022">IF(OR(AND($E61="No",AL61=1),AND($E61="Maybe", AL61=1)), 1, 0)</f>
        <v>0</v>
      </c>
      <c r="DI61" s="50">
        <f t="shared" ref="DI61" si="1023">IF(OR(AND($E61="No",AM61=1),AND($E61="Maybe", AM61=1)), 1, 0)</f>
        <v>0</v>
      </c>
      <c r="DJ61" s="50">
        <f t="shared" ref="DJ61" si="1024">IF(OR(AND($E61="No",AN61=1),AND($E61="Maybe", AN61=1)), 1, 0)</f>
        <v>0</v>
      </c>
      <c r="DK61" s="50">
        <f t="shared" ref="DK61" si="1025">IF(OR(AND($E61="No",AO61=1),AND($E61="Maybe", AO61=1)), 1, 0)</f>
        <v>0</v>
      </c>
      <c r="DL61" s="50">
        <f t="shared" ref="DL61" si="1026">IF(OR(AND($E61="No",AP61=1),AND($E61="Maybe", AP61=1)), 1, 0)</f>
        <v>0</v>
      </c>
      <c r="DM61" s="50">
        <f t="shared" ref="DM61" si="1027">IF(OR(AND($E61="No",AQ61=1),AND($E61="Maybe", AQ61=1)), 1, 0)</f>
        <v>0</v>
      </c>
      <c r="DN61" s="50">
        <f t="shared" ref="DN61" si="1028">IF(OR(AND($E61="No",AR61=1),AND($E61="Maybe", AR61=1)), 1, 0)</f>
        <v>0</v>
      </c>
      <c r="DO61" s="50">
        <f t="shared" ref="DO61" si="1029">IF(OR(AND($E61="No",AS61=1),AND($E61="Maybe", AS61=1)), 1, 0)</f>
        <v>0</v>
      </c>
      <c r="DP61" s="50">
        <f t="shared" ref="DP61" si="1030">IF(OR(AND($E61="No",AT61=1),AND($E61="Maybe", AT61=1)), 1, 0)</f>
        <v>0</v>
      </c>
      <c r="DQ61" s="50">
        <f t="shared" ref="DQ61" si="1031">IF(OR(AND($E61="No",AU61=1),AND($E61="Maybe", AU61=1)), 1, 0)</f>
        <v>0</v>
      </c>
      <c r="DR61" s="50">
        <f t="shared" ref="DR61" si="1032">IF(OR(AND($E61="No",AV61=1),AND($E61="Maybe", AV61=1)), 1, 0)</f>
        <v>0</v>
      </c>
      <c r="DS61" s="50">
        <f t="shared" ref="DS61" si="1033">IF(OR(AND($E61="No",AW61=1),AND($E61="Maybe", AW61=1)), 1, 0)</f>
        <v>0</v>
      </c>
      <c r="DT61" s="50">
        <f t="shared" ref="DT61" si="1034">IF(OR(AND($E61="No",AX61=1),AND($E61="Maybe", AX61=1)), 1, 0)</f>
        <v>0</v>
      </c>
      <c r="DU61" s="50">
        <f t="shared" ref="DU61" si="1035">IF(OR(AND($E61="No",AY61=1),AND($E61="Maybe", AY61=1)), 1, 0)</f>
        <v>0</v>
      </c>
      <c r="DV61" s="50">
        <f t="shared" ref="DV61:DW61" si="1036">IF(OR(AND($E61="No",AZ61=1),AND($E61="Maybe", AZ61=1)), 1, 0)</f>
        <v>0</v>
      </c>
      <c r="DW61" s="50">
        <f t="shared" si="1036"/>
        <v>0</v>
      </c>
      <c r="DX61" s="50">
        <f t="shared" ref="DX61" si="1037">IF(OR(AND($E61="No",BB61=1),AND($E61="Maybe", BB61=1)), 1, 0)</f>
        <v>0</v>
      </c>
      <c r="DY61" s="50">
        <f t="shared" ref="DY61" si="1038">IF(OR(AND($E61="No",BC61=1),AND($E61="Maybe", BC61=1)), 1, 0)</f>
        <v>0</v>
      </c>
      <c r="DZ61" s="50">
        <f t="shared" ref="DZ61" si="1039">IF(OR(AND($E61="No",BD61=1),AND($E61="Maybe", BD61=1)), 1, 0)</f>
        <v>0</v>
      </c>
      <c r="EA61" s="50">
        <f t="shared" ref="EA61" si="1040">IF(OR(AND($E61="No",BE61=1),AND($E61="Maybe", BE61=1)), 1, 0)</f>
        <v>0</v>
      </c>
      <c r="EB61" s="50">
        <f t="shared" ref="EB61" si="1041">IF(OR(AND($E61="No",BF61=1),AND($E61="Maybe", BF61=1)), 1, 0)</f>
        <v>0</v>
      </c>
      <c r="EC61" s="50">
        <f t="shared" ref="EC61" si="1042">IF(OR(AND($E61="No",BG61=1),AND($E61="Maybe", BG61=1)), 1, 0)</f>
        <v>0</v>
      </c>
      <c r="ED61" s="50">
        <f t="shared" ref="ED61" si="1043">IF(OR(AND($E61="No",BH61=1),AND($E61="Maybe", BH61=1)), 1, 0)</f>
        <v>0</v>
      </c>
      <c r="EE61" s="50">
        <f t="shared" ref="EE61" si="1044">IF(OR(AND($E61="No",BI61=1),AND($E61="Maybe", BI61=1)), 1, 0)</f>
        <v>0</v>
      </c>
      <c r="EF61" s="50">
        <f t="shared" ref="EF61" si="1045">IF(OR(AND($E61="No",BJ61=1),AND($E61="Maybe", BJ61=1)), 1, 0)</f>
        <v>0</v>
      </c>
      <c r="EG61" s="50">
        <f t="shared" ref="EG61" si="1046">IF(OR(AND($E61="No",BK61=1),AND($E61="Maybe", BK61=1)), 1, 0)</f>
        <v>0</v>
      </c>
      <c r="EH61" s="50">
        <f t="shared" ref="EH61" si="1047">IF(OR(AND($E61="No",BL61=1),AND($E61="Maybe", BL61=1)), 1, 0)</f>
        <v>0</v>
      </c>
      <c r="EI61" s="50">
        <f t="shared" ref="EI61" si="1048">IF(OR(AND($E61="No",BM61=1),AND($E61="Maybe", BM61=1)), 1, 0)</f>
        <v>0</v>
      </c>
      <c r="EJ61" s="50">
        <f t="shared" ref="EJ61" si="1049">IF(OR(AND($E61="No",BN61=1),AND($E61="Maybe", BN61=1)), 1, 0)</f>
        <v>0</v>
      </c>
      <c r="EK61" s="50">
        <f t="shared" ref="EK61" si="1050">IF(OR(AND($E61="No",BO61=1),AND($E61="Maybe", BO61=1)), 1, 0)</f>
        <v>0</v>
      </c>
      <c r="EL61" s="50">
        <f t="shared" ref="EL61" si="1051">IF(OR(AND($E61="No",BP61=1),AND($E61="Maybe", BP61=1)), 1, 0)</f>
        <v>0</v>
      </c>
      <c r="EM61" s="50">
        <f t="shared" ref="EM61" si="1052">IF(OR(AND($E61="No",BQ61=1),AND($E61="Maybe", BQ61=1)), 1, 0)</f>
        <v>0</v>
      </c>
      <c r="EN61" s="50">
        <f t="shared" ref="EN61" si="1053">IF(OR(AND($E61="No",BR61=1),AND($E61="Maybe", BR61=1)), 1, 0)</f>
        <v>0</v>
      </c>
      <c r="EO61" s="50">
        <f t="shared" ref="EO61" si="1054">IF(OR(AND($E61="No",BS61=1),AND($E61="Maybe", BS61=1)), 1, 0)</f>
        <v>0</v>
      </c>
      <c r="EP61" s="50">
        <f t="shared" ref="EP61" si="1055">IF(OR(AND($E61="No",BT61=1),AND($E61="Maybe", BT61=1)), 1, 0)</f>
        <v>0</v>
      </c>
      <c r="EQ61" s="50">
        <f t="shared" ref="EQ61" si="1056">IF(OR(AND($E61="No",BU61=1),AND($E61="Maybe", BU61=1)), 1, 0)</f>
        <v>0</v>
      </c>
      <c r="ER61" s="50">
        <f t="shared" ref="ER61" si="1057">IF(OR(AND($E61="No",BV61=1),AND($E61="Maybe", BV61=1)), 1, 0)</f>
        <v>0</v>
      </c>
      <c r="ES61" s="50">
        <f t="shared" ref="ES61" si="1058">IF(OR(AND($E61="No",BW61=1),AND($E61="Maybe", BW61=1)), 1, 0)</f>
        <v>0</v>
      </c>
      <c r="ET61" s="50">
        <f t="shared" ref="ET61" si="1059">IF(OR(AND($E61="No",BX61=1),AND($E61="Maybe", BX61=1)), 1, 0)</f>
        <v>0</v>
      </c>
      <c r="EU61" s="50">
        <f t="shared" ref="EU61" si="1060">IF(OR(AND($E61="No",BY61=1),AND($E61="Maybe", BY61=1)), 1, 0)</f>
        <v>0</v>
      </c>
      <c r="EV61" s="50">
        <f t="shared" ref="EV61" si="1061">IF(OR(AND($E61="No",BZ61=1),AND($E61="Maybe", BZ61=1)), 1, 0)</f>
        <v>0</v>
      </c>
      <c r="EW61" s="50">
        <f t="shared" ref="EW61" si="1062">IF(OR(AND($E61="No",CA61=1),AND($E61="Maybe", CA61=1)), 1, 0)</f>
        <v>0</v>
      </c>
      <c r="EX61" s="50">
        <f t="shared" ref="EX61" si="1063">IF(OR(AND($E61="No",CB61=1),AND($E61="Maybe", CB61=1)), 1, 0)</f>
        <v>0</v>
      </c>
      <c r="EY61" s="50">
        <f t="shared" ref="EY61" si="1064">IF(OR(AND($E61="No",CC61=1),AND($E61="Maybe", CC61=1)), 1, 0)</f>
        <v>0</v>
      </c>
      <c r="EZ61" s="50">
        <f t="shared" ref="EZ61" si="1065">IF(OR(AND($E61="No",CD61=1),AND($E61="Maybe", CD61=1)), 1, 0)</f>
        <v>0</v>
      </c>
      <c r="FA61" s="50">
        <f t="shared" si="996"/>
        <v>0</v>
      </c>
      <c r="FB61" s="50">
        <f t="shared" si="996"/>
        <v>0</v>
      </c>
      <c r="FC61" s="50">
        <f t="shared" si="996"/>
        <v>0</v>
      </c>
    </row>
    <row r="62" spans="2:159">
      <c r="B62" s="645"/>
      <c r="C62" s="54">
        <v>43</v>
      </c>
      <c r="D62" s="29" t="s">
        <v>102</v>
      </c>
      <c r="E62" s="192"/>
      <c r="F62" s="190"/>
      <c r="G62" s="204" t="s">
        <v>383</v>
      </c>
      <c r="H62" s="205" t="s">
        <v>394</v>
      </c>
      <c r="I62" s="205"/>
      <c r="J62" s="216"/>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v>1</v>
      </c>
      <c r="AQ62" s="15"/>
      <c r="AR62" s="15"/>
      <c r="AS62" s="15"/>
      <c r="AT62" s="15"/>
      <c r="AU62" s="15"/>
      <c r="AV62" s="15"/>
      <c r="AW62" s="15"/>
      <c r="AX62" s="15"/>
      <c r="AY62" s="15"/>
      <c r="AZ62" s="15"/>
      <c r="BA62" s="15"/>
      <c r="BB62" s="15"/>
      <c r="BC62" s="15"/>
      <c r="BD62" s="15"/>
      <c r="BE62" s="15"/>
      <c r="BF62" s="15"/>
      <c r="BG62" s="15"/>
      <c r="BH62" s="15"/>
      <c r="BI62" s="15">
        <v>1</v>
      </c>
      <c r="BJ62" s="15"/>
      <c r="BK62" s="15"/>
      <c r="BL62" s="15"/>
      <c r="BM62" s="15"/>
      <c r="BN62" s="15"/>
      <c r="BO62" s="15"/>
      <c r="BP62" s="15"/>
      <c r="BQ62" s="15"/>
      <c r="BR62" s="15"/>
      <c r="BS62" s="15"/>
      <c r="BT62" s="15"/>
      <c r="BU62" s="15"/>
      <c r="BV62" s="15"/>
      <c r="BW62" s="15"/>
      <c r="BX62" s="15"/>
      <c r="BY62" s="15"/>
      <c r="BZ62" s="15"/>
      <c r="CA62" s="15"/>
      <c r="CB62" s="15"/>
      <c r="CC62" s="15"/>
      <c r="CD62" s="15"/>
      <c r="CE62" s="173"/>
      <c r="CF62" s="177"/>
      <c r="CG62" s="177"/>
      <c r="CI62" s="50">
        <f t="shared" si="927"/>
        <v>0</v>
      </c>
      <c r="CJ62" s="50">
        <f t="shared" si="928"/>
        <v>0</v>
      </c>
      <c r="CK62" s="50">
        <f t="shared" si="929"/>
        <v>0</v>
      </c>
      <c r="CL62" s="50">
        <f t="shared" si="930"/>
        <v>0</v>
      </c>
      <c r="CM62" s="50">
        <f t="shared" si="931"/>
        <v>0</v>
      </c>
      <c r="CN62" s="50">
        <f t="shared" si="932"/>
        <v>0</v>
      </c>
      <c r="CO62" s="50">
        <f t="shared" si="933"/>
        <v>0</v>
      </c>
      <c r="CP62" s="50">
        <f t="shared" si="934"/>
        <v>0</v>
      </c>
      <c r="CQ62" s="50">
        <f t="shared" si="935"/>
        <v>0</v>
      </c>
      <c r="CR62" s="50">
        <f t="shared" si="936"/>
        <v>0</v>
      </c>
      <c r="CS62" s="50">
        <f t="shared" si="937"/>
        <v>0</v>
      </c>
      <c r="CT62" s="50">
        <f t="shared" si="938"/>
        <v>0</v>
      </c>
      <c r="CU62" s="50">
        <f t="shared" si="939"/>
        <v>0</v>
      </c>
      <c r="CV62" s="50">
        <f t="shared" si="940"/>
        <v>0</v>
      </c>
      <c r="CW62" s="50">
        <f t="shared" si="941"/>
        <v>0</v>
      </c>
      <c r="CX62" s="50">
        <f t="shared" si="942"/>
        <v>0</v>
      </c>
      <c r="CY62" s="50">
        <f t="shared" si="943"/>
        <v>0</v>
      </c>
      <c r="CZ62" s="50">
        <f t="shared" si="944"/>
        <v>0</v>
      </c>
      <c r="DA62" s="50">
        <f t="shared" si="945"/>
        <v>0</v>
      </c>
      <c r="DB62" s="50">
        <f t="shared" si="946"/>
        <v>0</v>
      </c>
      <c r="DC62" s="50">
        <f t="shared" si="947"/>
        <v>0</v>
      </c>
      <c r="DD62" s="50">
        <f t="shared" si="948"/>
        <v>0</v>
      </c>
      <c r="DE62" s="50">
        <f t="shared" si="949"/>
        <v>0</v>
      </c>
      <c r="DF62" s="50">
        <f t="shared" si="950"/>
        <v>0</v>
      </c>
      <c r="DG62" s="50">
        <f t="shared" si="951"/>
        <v>0</v>
      </c>
      <c r="DH62" s="50">
        <f t="shared" si="952"/>
        <v>0</v>
      </c>
      <c r="DI62" s="50">
        <f t="shared" si="953"/>
        <v>0</v>
      </c>
      <c r="DJ62" s="50">
        <f t="shared" si="954"/>
        <v>0</v>
      </c>
      <c r="DK62" s="50">
        <f t="shared" si="955"/>
        <v>0</v>
      </c>
      <c r="DL62" s="50">
        <f t="shared" si="956"/>
        <v>0</v>
      </c>
      <c r="DM62" s="50">
        <f t="shared" si="957"/>
        <v>0</v>
      </c>
      <c r="DN62" s="50">
        <f t="shared" si="958"/>
        <v>0</v>
      </c>
      <c r="DO62" s="50">
        <f t="shared" si="959"/>
        <v>0</v>
      </c>
      <c r="DP62" s="50">
        <f t="shared" si="960"/>
        <v>0</v>
      </c>
      <c r="DQ62" s="50">
        <f t="shared" si="961"/>
        <v>0</v>
      </c>
      <c r="DR62" s="50">
        <f t="shared" si="962"/>
        <v>0</v>
      </c>
      <c r="DS62" s="50">
        <f t="shared" si="963"/>
        <v>0</v>
      </c>
      <c r="DT62" s="50">
        <f t="shared" si="964"/>
        <v>0</v>
      </c>
      <c r="DU62" s="50">
        <f t="shared" si="965"/>
        <v>0</v>
      </c>
      <c r="DV62" s="50">
        <f t="shared" si="966"/>
        <v>0</v>
      </c>
      <c r="DW62" s="50">
        <f t="shared" si="966"/>
        <v>0</v>
      </c>
      <c r="DX62" s="50">
        <f t="shared" si="967"/>
        <v>0</v>
      </c>
      <c r="DY62" s="50">
        <f t="shared" si="968"/>
        <v>0</v>
      </c>
      <c r="DZ62" s="50">
        <f t="shared" si="969"/>
        <v>0</v>
      </c>
      <c r="EA62" s="50">
        <f t="shared" si="970"/>
        <v>0</v>
      </c>
      <c r="EB62" s="50">
        <f t="shared" si="971"/>
        <v>0</v>
      </c>
      <c r="EC62" s="50">
        <f t="shared" si="972"/>
        <v>0</v>
      </c>
      <c r="ED62" s="50">
        <f t="shared" si="973"/>
        <v>0</v>
      </c>
      <c r="EE62" s="50">
        <f t="shared" si="974"/>
        <v>0</v>
      </c>
      <c r="EF62" s="50">
        <f t="shared" si="975"/>
        <v>0</v>
      </c>
      <c r="EG62" s="50">
        <f t="shared" si="976"/>
        <v>0</v>
      </c>
      <c r="EH62" s="50">
        <f t="shared" si="977"/>
        <v>0</v>
      </c>
      <c r="EI62" s="50">
        <f t="shared" si="978"/>
        <v>0</v>
      </c>
      <c r="EJ62" s="50">
        <f t="shared" si="979"/>
        <v>0</v>
      </c>
      <c r="EK62" s="50">
        <f t="shared" si="980"/>
        <v>0</v>
      </c>
      <c r="EL62" s="50">
        <f t="shared" si="981"/>
        <v>0</v>
      </c>
      <c r="EM62" s="50">
        <f t="shared" si="982"/>
        <v>0</v>
      </c>
      <c r="EN62" s="50">
        <f t="shared" si="983"/>
        <v>0</v>
      </c>
      <c r="EO62" s="50">
        <f t="shared" si="984"/>
        <v>0</v>
      </c>
      <c r="EP62" s="50">
        <f t="shared" si="985"/>
        <v>0</v>
      </c>
      <c r="EQ62" s="50">
        <f t="shared" si="986"/>
        <v>0</v>
      </c>
      <c r="ER62" s="50">
        <f t="shared" si="987"/>
        <v>0</v>
      </c>
      <c r="ES62" s="50">
        <f t="shared" si="988"/>
        <v>0</v>
      </c>
      <c r="ET62" s="50">
        <f t="shared" si="989"/>
        <v>0</v>
      </c>
      <c r="EU62" s="50">
        <f t="shared" si="990"/>
        <v>0</v>
      </c>
      <c r="EV62" s="50">
        <f t="shared" si="991"/>
        <v>0</v>
      </c>
      <c r="EW62" s="50">
        <f t="shared" si="992"/>
        <v>0</v>
      </c>
      <c r="EX62" s="50">
        <f t="shared" si="993"/>
        <v>0</v>
      </c>
      <c r="EY62" s="50">
        <f t="shared" si="994"/>
        <v>0</v>
      </c>
      <c r="EZ62" s="50">
        <f t="shared" si="995"/>
        <v>0</v>
      </c>
      <c r="FA62" s="50">
        <f t="shared" si="996"/>
        <v>0</v>
      </c>
      <c r="FB62" s="50">
        <f t="shared" si="996"/>
        <v>0</v>
      </c>
      <c r="FC62" s="50">
        <f t="shared" si="996"/>
        <v>0</v>
      </c>
    </row>
    <row r="63" spans="2:159">
      <c r="B63" s="645"/>
      <c r="C63" s="54">
        <v>44</v>
      </c>
      <c r="D63" s="29" t="s">
        <v>240</v>
      </c>
      <c r="E63" s="192"/>
      <c r="F63" s="190"/>
      <c r="G63" s="204" t="s">
        <v>383</v>
      </c>
      <c r="H63" s="205" t="s">
        <v>394</v>
      </c>
      <c r="I63" s="205"/>
      <c r="J63" s="216"/>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v>1</v>
      </c>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73"/>
      <c r="CF63" s="177"/>
      <c r="CG63" s="177"/>
      <c r="CI63" s="50">
        <f t="shared" si="927"/>
        <v>0</v>
      </c>
      <c r="CJ63" s="50">
        <f t="shared" si="928"/>
        <v>0</v>
      </c>
      <c r="CK63" s="50">
        <f t="shared" si="929"/>
        <v>0</v>
      </c>
      <c r="CL63" s="50">
        <f t="shared" si="930"/>
        <v>0</v>
      </c>
      <c r="CM63" s="50">
        <f t="shared" si="931"/>
        <v>0</v>
      </c>
      <c r="CN63" s="50">
        <f t="shared" si="932"/>
        <v>0</v>
      </c>
      <c r="CO63" s="50">
        <f t="shared" si="933"/>
        <v>0</v>
      </c>
      <c r="CP63" s="50">
        <f t="shared" si="934"/>
        <v>0</v>
      </c>
      <c r="CQ63" s="50">
        <f t="shared" si="935"/>
        <v>0</v>
      </c>
      <c r="CR63" s="50">
        <f t="shared" si="936"/>
        <v>0</v>
      </c>
      <c r="CS63" s="50">
        <f t="shared" si="937"/>
        <v>0</v>
      </c>
      <c r="CT63" s="50">
        <f t="shared" si="938"/>
        <v>0</v>
      </c>
      <c r="CU63" s="50">
        <f t="shared" si="939"/>
        <v>0</v>
      </c>
      <c r="CV63" s="50">
        <f t="shared" si="940"/>
        <v>0</v>
      </c>
      <c r="CW63" s="50">
        <f t="shared" si="941"/>
        <v>0</v>
      </c>
      <c r="CX63" s="50">
        <f t="shared" si="942"/>
        <v>0</v>
      </c>
      <c r="CY63" s="50">
        <f t="shared" si="943"/>
        <v>0</v>
      </c>
      <c r="CZ63" s="50">
        <f t="shared" si="944"/>
        <v>0</v>
      </c>
      <c r="DA63" s="50">
        <f t="shared" si="945"/>
        <v>0</v>
      </c>
      <c r="DB63" s="50">
        <f t="shared" si="946"/>
        <v>0</v>
      </c>
      <c r="DC63" s="50">
        <f t="shared" si="947"/>
        <v>0</v>
      </c>
      <c r="DD63" s="50">
        <f t="shared" si="948"/>
        <v>0</v>
      </c>
      <c r="DE63" s="50">
        <f t="shared" si="949"/>
        <v>0</v>
      </c>
      <c r="DF63" s="50">
        <f t="shared" si="950"/>
        <v>0</v>
      </c>
      <c r="DG63" s="50">
        <f t="shared" si="951"/>
        <v>0</v>
      </c>
      <c r="DH63" s="50">
        <f t="shared" si="952"/>
        <v>0</v>
      </c>
      <c r="DI63" s="50">
        <f t="shared" si="953"/>
        <v>0</v>
      </c>
      <c r="DJ63" s="50">
        <f t="shared" si="954"/>
        <v>0</v>
      </c>
      <c r="DK63" s="50">
        <f t="shared" si="955"/>
        <v>0</v>
      </c>
      <c r="DL63" s="50">
        <f t="shared" si="956"/>
        <v>0</v>
      </c>
      <c r="DM63" s="50">
        <f t="shared" si="957"/>
        <v>0</v>
      </c>
      <c r="DN63" s="50">
        <f t="shared" si="958"/>
        <v>0</v>
      </c>
      <c r="DO63" s="50">
        <f t="shared" si="959"/>
        <v>0</v>
      </c>
      <c r="DP63" s="50">
        <f t="shared" si="960"/>
        <v>0</v>
      </c>
      <c r="DQ63" s="50">
        <f t="shared" si="961"/>
        <v>0</v>
      </c>
      <c r="DR63" s="50">
        <f t="shared" si="962"/>
        <v>0</v>
      </c>
      <c r="DS63" s="50">
        <f t="shared" si="963"/>
        <v>0</v>
      </c>
      <c r="DT63" s="50">
        <f t="shared" si="964"/>
        <v>0</v>
      </c>
      <c r="DU63" s="50">
        <f t="shared" si="965"/>
        <v>0</v>
      </c>
      <c r="DV63" s="50">
        <f t="shared" si="966"/>
        <v>0</v>
      </c>
      <c r="DW63" s="50">
        <f t="shared" si="966"/>
        <v>0</v>
      </c>
      <c r="DX63" s="50">
        <f t="shared" si="967"/>
        <v>0</v>
      </c>
      <c r="DY63" s="50">
        <f t="shared" si="968"/>
        <v>0</v>
      </c>
      <c r="DZ63" s="50">
        <f t="shared" si="969"/>
        <v>0</v>
      </c>
      <c r="EA63" s="50">
        <f t="shared" si="970"/>
        <v>0</v>
      </c>
      <c r="EB63" s="50">
        <f t="shared" si="971"/>
        <v>0</v>
      </c>
      <c r="EC63" s="50">
        <f t="shared" si="972"/>
        <v>0</v>
      </c>
      <c r="ED63" s="50">
        <f t="shared" si="973"/>
        <v>0</v>
      </c>
      <c r="EE63" s="50">
        <f t="shared" si="974"/>
        <v>0</v>
      </c>
      <c r="EF63" s="50">
        <f t="shared" si="975"/>
        <v>0</v>
      </c>
      <c r="EG63" s="50">
        <f t="shared" si="976"/>
        <v>0</v>
      </c>
      <c r="EH63" s="50">
        <f t="shared" si="977"/>
        <v>0</v>
      </c>
      <c r="EI63" s="50">
        <f t="shared" si="978"/>
        <v>0</v>
      </c>
      <c r="EJ63" s="50">
        <f t="shared" si="979"/>
        <v>0</v>
      </c>
      <c r="EK63" s="50">
        <f t="shared" si="980"/>
        <v>0</v>
      </c>
      <c r="EL63" s="50">
        <f t="shared" si="981"/>
        <v>0</v>
      </c>
      <c r="EM63" s="50">
        <f t="shared" si="982"/>
        <v>0</v>
      </c>
      <c r="EN63" s="50">
        <f t="shared" si="983"/>
        <v>0</v>
      </c>
      <c r="EO63" s="50">
        <f t="shared" si="984"/>
        <v>0</v>
      </c>
      <c r="EP63" s="50">
        <f t="shared" si="985"/>
        <v>0</v>
      </c>
      <c r="EQ63" s="50">
        <f t="shared" si="986"/>
        <v>0</v>
      </c>
      <c r="ER63" s="50">
        <f t="shared" si="987"/>
        <v>0</v>
      </c>
      <c r="ES63" s="50">
        <f t="shared" si="988"/>
        <v>0</v>
      </c>
      <c r="ET63" s="50">
        <f t="shared" si="989"/>
        <v>0</v>
      </c>
      <c r="EU63" s="50">
        <f t="shared" si="990"/>
        <v>0</v>
      </c>
      <c r="EV63" s="50">
        <f t="shared" si="991"/>
        <v>0</v>
      </c>
      <c r="EW63" s="50">
        <f t="shared" si="992"/>
        <v>0</v>
      </c>
      <c r="EX63" s="50">
        <f t="shared" si="993"/>
        <v>0</v>
      </c>
      <c r="EY63" s="50">
        <f t="shared" si="994"/>
        <v>0</v>
      </c>
      <c r="EZ63" s="50">
        <f t="shared" si="995"/>
        <v>0</v>
      </c>
      <c r="FA63" s="50">
        <f t="shared" si="996"/>
        <v>0</v>
      </c>
      <c r="FB63" s="50">
        <f t="shared" si="996"/>
        <v>0</v>
      </c>
      <c r="FC63" s="50">
        <f t="shared" si="996"/>
        <v>0</v>
      </c>
    </row>
    <row r="64" spans="2:159">
      <c r="B64" s="645"/>
      <c r="C64" s="54">
        <v>45</v>
      </c>
      <c r="D64" s="29" t="s">
        <v>103</v>
      </c>
      <c r="E64" s="192"/>
      <c r="F64" s="190"/>
      <c r="G64" s="204" t="s">
        <v>383</v>
      </c>
      <c r="H64" s="205"/>
      <c r="I64" s="205"/>
      <c r="J64" s="216"/>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v>1</v>
      </c>
      <c r="BP64" s="15"/>
      <c r="BQ64" s="15"/>
      <c r="BR64" s="15"/>
      <c r="BS64" s="15"/>
      <c r="BT64" s="15"/>
      <c r="BU64" s="15"/>
      <c r="BV64" s="15"/>
      <c r="BW64" s="15"/>
      <c r="BX64" s="15"/>
      <c r="BY64" s="15"/>
      <c r="BZ64" s="15"/>
      <c r="CA64" s="15"/>
      <c r="CB64" s="15"/>
      <c r="CC64" s="15"/>
      <c r="CD64" s="15"/>
      <c r="CE64" s="173"/>
      <c r="CF64" s="177"/>
      <c r="CG64" s="177"/>
      <c r="CI64" s="51">
        <f t="shared" ref="CI64:CI66" si="1066">IF(OR(AND($E64="Yes",M64=1),AND($E64="Maybe", M64=1)), 1, 0)</f>
        <v>0</v>
      </c>
      <c r="CJ64" s="51">
        <f t="shared" ref="CJ64:CJ66" si="1067">IF(OR(AND($E64="Yes",N64=1),AND($E64="Maybe", N64=1)), 1, 0)</f>
        <v>0</v>
      </c>
      <c r="CK64" s="51">
        <f t="shared" ref="CK64:CK66" si="1068">IF(OR(AND($E64="Yes",O64=1),AND($E64="Maybe", O64=1)), 1, 0)</f>
        <v>0</v>
      </c>
      <c r="CL64" s="51">
        <f t="shared" ref="CL64:CL66" si="1069">IF(OR(AND($E64="Yes",P64=1),AND($E64="Maybe", P64=1)), 1, 0)</f>
        <v>0</v>
      </c>
      <c r="CM64" s="51">
        <f t="shared" ref="CM64:CM66" si="1070">IF(OR(AND($E64="Yes",Q64=1),AND($E64="Maybe", Q64=1)), 1, 0)</f>
        <v>0</v>
      </c>
      <c r="CN64" s="51">
        <f t="shared" ref="CN64:CN66" si="1071">IF(OR(AND($E64="Yes",R64=1),AND($E64="Maybe", R64=1)), 1, 0)</f>
        <v>0</v>
      </c>
      <c r="CO64" s="51">
        <f t="shared" ref="CO64:CO66" si="1072">IF(OR(AND($E64="Yes",S64=1),AND($E64="Maybe", S64=1)), 1, 0)</f>
        <v>0</v>
      </c>
      <c r="CP64" s="51">
        <f t="shared" ref="CP64:CP66" si="1073">IF(OR(AND($E64="Yes",T64=1),AND($E64="Maybe", T64=1)), 1, 0)</f>
        <v>0</v>
      </c>
      <c r="CQ64" s="51">
        <f t="shared" ref="CQ64:CQ66" si="1074">IF(OR(AND($E64="Yes",U64=1),AND($E64="Maybe", U64=1)), 1, 0)</f>
        <v>0</v>
      </c>
      <c r="CR64" s="51">
        <f t="shared" ref="CR64:CR66" si="1075">IF(OR(AND($E64="Yes",V64=1),AND($E64="Maybe", V64=1)), 1, 0)</f>
        <v>0</v>
      </c>
      <c r="CS64" s="51">
        <f t="shared" ref="CS64:CS66" si="1076">IF(OR(AND($E64="Yes",W64=1),AND($E64="Maybe", W64=1)), 1, 0)</f>
        <v>0</v>
      </c>
      <c r="CT64" s="51">
        <f t="shared" ref="CT64:CT66" si="1077">IF(OR(AND($E64="Yes",X64=1),AND($E64="Maybe", X64=1)), 1, 0)</f>
        <v>0</v>
      </c>
      <c r="CU64" s="51">
        <f t="shared" ref="CU64:CU66" si="1078">IF(OR(AND($E64="Yes",Y64=1),AND($E64="Maybe", Y64=1)), 1, 0)</f>
        <v>0</v>
      </c>
      <c r="CV64" s="51">
        <f t="shared" ref="CV64:CV66" si="1079">IF(OR(AND($E64="Yes",Z64=1),AND($E64="Maybe", Z64=1)), 1, 0)</f>
        <v>0</v>
      </c>
      <c r="CW64" s="51">
        <f t="shared" ref="CW64:CW66" si="1080">IF(OR(AND($E64="Yes",AA64=1),AND($E64="Maybe", AA64=1)), 1, 0)</f>
        <v>0</v>
      </c>
      <c r="CX64" s="51">
        <f t="shared" ref="CX64:CX66" si="1081">IF(OR(AND($E64="Yes",AB64=1),AND($E64="Maybe", AB64=1)), 1, 0)</f>
        <v>0</v>
      </c>
      <c r="CY64" s="51">
        <f t="shared" ref="CY64:CY66" si="1082">IF(OR(AND($E64="Yes",AC64=1),AND($E64="Maybe", AC64=1)), 1, 0)</f>
        <v>0</v>
      </c>
      <c r="CZ64" s="51">
        <f t="shared" ref="CZ64:CZ66" si="1083">IF(OR(AND($E64="Yes",AD64=1),AND($E64="Maybe", AD64=1)), 1, 0)</f>
        <v>0</v>
      </c>
      <c r="DA64" s="51">
        <f t="shared" ref="DA64:DA66" si="1084">IF(OR(AND($E64="Yes",AE64=1),AND($E64="Maybe", AE64=1)), 1, 0)</f>
        <v>0</v>
      </c>
      <c r="DB64" s="51">
        <f t="shared" ref="DB64:DB66" si="1085">IF(OR(AND($E64="Yes",AF64=1),AND($E64="Maybe", AF64=1)), 1, 0)</f>
        <v>0</v>
      </c>
      <c r="DC64" s="51">
        <f t="shared" ref="DC64:DC66" si="1086">IF(OR(AND($E64="Yes",AG64=1),AND($E64="Maybe", AG64=1)), 1, 0)</f>
        <v>0</v>
      </c>
      <c r="DD64" s="51">
        <f t="shared" ref="DD64:DD66" si="1087">IF(OR(AND($E64="Yes",AH64=1),AND($E64="Maybe", AH64=1)), 1, 0)</f>
        <v>0</v>
      </c>
      <c r="DE64" s="51">
        <f t="shared" ref="DE64:DE66" si="1088">IF(OR(AND($E64="Yes",AI64=1),AND($E64="Maybe", AI64=1)), 1, 0)</f>
        <v>0</v>
      </c>
      <c r="DF64" s="51">
        <f t="shared" ref="DF64:DF66" si="1089">IF(OR(AND($E64="Yes",AJ64=1),AND($E64="Maybe", AJ64=1)), 1, 0)</f>
        <v>0</v>
      </c>
      <c r="DG64" s="51">
        <f t="shared" ref="DG64:DG66" si="1090">IF(OR(AND($E64="Yes",AK64=1),AND($E64="Maybe", AK64=1)), 1, 0)</f>
        <v>0</v>
      </c>
      <c r="DH64" s="51">
        <f t="shared" ref="DH64:DH66" si="1091">IF(OR(AND($E64="Yes",AL64=1),AND($E64="Maybe", AL64=1)), 1, 0)</f>
        <v>0</v>
      </c>
      <c r="DI64" s="51">
        <f t="shared" ref="DI64:DI66" si="1092">IF(OR(AND($E64="Yes",AM64=1),AND($E64="Maybe", AM64=1)), 1, 0)</f>
        <v>0</v>
      </c>
      <c r="DJ64" s="51">
        <f t="shared" ref="DJ64:DJ66" si="1093">IF(OR(AND($E64="Yes",AN64=1),AND($E64="Maybe", AN64=1)), 1, 0)</f>
        <v>0</v>
      </c>
      <c r="DK64" s="51">
        <f t="shared" ref="DK64:DK66" si="1094">IF(OR(AND($E64="Yes",AO64=1),AND($E64="Maybe", AO64=1)), 1, 0)</f>
        <v>0</v>
      </c>
      <c r="DL64" s="51">
        <f t="shared" ref="DL64:DL66" si="1095">IF(OR(AND($E64="Yes",AP64=1),AND($E64="Maybe", AP64=1)), 1, 0)</f>
        <v>0</v>
      </c>
      <c r="DM64" s="51">
        <f t="shared" ref="DM64:DM66" si="1096">IF(OR(AND($E64="Yes",AQ64=1),AND($E64="Maybe", AQ64=1)), 1, 0)</f>
        <v>0</v>
      </c>
      <c r="DN64" s="51">
        <f t="shared" ref="DN64:DN66" si="1097">IF(OR(AND($E64="Yes",AR64=1),AND($E64="Maybe", AR64=1)), 1, 0)</f>
        <v>0</v>
      </c>
      <c r="DO64" s="51">
        <f t="shared" ref="DO64:DO66" si="1098">IF(OR(AND($E64="Yes",AS64=1),AND($E64="Maybe", AS64=1)), 1, 0)</f>
        <v>0</v>
      </c>
      <c r="DP64" s="51">
        <f t="shared" ref="DP64:DP66" si="1099">IF(OR(AND($E64="Yes",AT64=1),AND($E64="Maybe", AT64=1)), 1, 0)</f>
        <v>0</v>
      </c>
      <c r="DQ64" s="51">
        <f t="shared" ref="DQ64:DQ66" si="1100">IF(OR(AND($E64="Yes",AU64=1),AND($E64="Maybe", AU64=1)), 1, 0)</f>
        <v>0</v>
      </c>
      <c r="DR64" s="51">
        <f t="shared" ref="DR64:DR66" si="1101">IF(OR(AND($E64="Yes",AV64=1),AND($E64="Maybe", AV64=1)), 1, 0)</f>
        <v>0</v>
      </c>
      <c r="DS64" s="51">
        <f t="shared" ref="DS64:DS66" si="1102">IF(OR(AND($E64="Yes",AW64=1),AND($E64="Maybe", AW64=1)), 1, 0)</f>
        <v>0</v>
      </c>
      <c r="DT64" s="51">
        <f t="shared" ref="DT64:DT66" si="1103">IF(OR(AND($E64="Yes",AX64=1),AND($E64="Maybe", AX64=1)), 1, 0)</f>
        <v>0</v>
      </c>
      <c r="DU64" s="51">
        <f t="shared" ref="DU64:DU66" si="1104">IF(OR(AND($E64="Yes",AY64=1),AND($E64="Maybe", AY64=1)), 1, 0)</f>
        <v>0</v>
      </c>
      <c r="DV64" s="51">
        <f t="shared" ref="DV64:DW66" si="1105">IF(OR(AND($E64="Yes",AZ64=1),AND($E64="Maybe", AZ64=1)), 1, 0)</f>
        <v>0</v>
      </c>
      <c r="DW64" s="51">
        <f t="shared" si="1105"/>
        <v>0</v>
      </c>
      <c r="DX64" s="51">
        <f t="shared" ref="DX64:DX66" si="1106">IF(OR(AND($E64="Yes",BB64=1),AND($E64="Maybe", BB64=1)), 1, 0)</f>
        <v>0</v>
      </c>
      <c r="DY64" s="51">
        <f t="shared" ref="DY64:DY66" si="1107">IF(OR(AND($E64="Yes",BC64=1),AND($E64="Maybe", BC64=1)), 1, 0)</f>
        <v>0</v>
      </c>
      <c r="DZ64" s="51">
        <f t="shared" ref="DZ64:DZ66" si="1108">IF(OR(AND($E64="Yes",BD64=1),AND($E64="Maybe", BD64=1)), 1, 0)</f>
        <v>0</v>
      </c>
      <c r="EA64" s="51">
        <f t="shared" ref="EA64:EA66" si="1109">IF(OR(AND($E64="Yes",BE64=1),AND($E64="Maybe", BE64=1)), 1, 0)</f>
        <v>0</v>
      </c>
      <c r="EB64" s="51">
        <f t="shared" ref="EB64:EB66" si="1110">IF(OR(AND($E64="Yes",BF64=1),AND($E64="Maybe", BF64=1)), 1, 0)</f>
        <v>0</v>
      </c>
      <c r="EC64" s="51">
        <f t="shared" ref="EC64:EC66" si="1111">IF(OR(AND($E64="Yes",BG64=1),AND($E64="Maybe", BG64=1)), 1, 0)</f>
        <v>0</v>
      </c>
      <c r="ED64" s="51">
        <f t="shared" ref="ED64:ED66" si="1112">IF(OR(AND($E64="Yes",BH64=1),AND($E64="Maybe", BH64=1)), 1, 0)</f>
        <v>0</v>
      </c>
      <c r="EE64" s="51">
        <f t="shared" ref="EE64:EE66" si="1113">IF(OR(AND($E64="Yes",BI64=1),AND($E64="Maybe", BI64=1)), 1, 0)</f>
        <v>0</v>
      </c>
      <c r="EF64" s="51">
        <f t="shared" ref="EF64:EF66" si="1114">IF(OR(AND($E64="Yes",BJ64=1),AND($E64="Maybe", BJ64=1)), 1, 0)</f>
        <v>0</v>
      </c>
      <c r="EG64" s="51">
        <f t="shared" ref="EG64:EG66" si="1115">IF(OR(AND($E64="Yes",BK64=1),AND($E64="Maybe", BK64=1)), 1, 0)</f>
        <v>0</v>
      </c>
      <c r="EH64" s="51">
        <f t="shared" ref="EH64:EH66" si="1116">IF(OR(AND($E64="Yes",BL64=1),AND($E64="Maybe", BL64=1)), 1, 0)</f>
        <v>0</v>
      </c>
      <c r="EI64" s="51">
        <f t="shared" ref="EI64:EI66" si="1117">IF(OR(AND($E64="Yes",BM64=1),AND($E64="Maybe", BM64=1)), 1, 0)</f>
        <v>0</v>
      </c>
      <c r="EJ64" s="51">
        <f t="shared" ref="EJ64:EJ66" si="1118">IF(OR(AND($E64="Yes",BN64=1),AND($E64="Maybe", BN64=1)), 1, 0)</f>
        <v>0</v>
      </c>
      <c r="EK64" s="51">
        <f t="shared" ref="EK64:EK66" si="1119">IF(OR(AND($E64="Yes",BO64=1),AND($E64="Maybe", BO64=1)), 1, 0)</f>
        <v>0</v>
      </c>
      <c r="EL64" s="51">
        <f t="shared" ref="EL64:EL66" si="1120">IF(OR(AND($E64="Yes",BP64=1),AND($E64="Maybe", BP64=1)), 1, 0)</f>
        <v>0</v>
      </c>
      <c r="EM64" s="51">
        <f t="shared" ref="EM64:EM66" si="1121">IF(OR(AND($E64="Yes",BQ64=1),AND($E64="Maybe", BQ64=1)), 1, 0)</f>
        <v>0</v>
      </c>
      <c r="EN64" s="51">
        <f t="shared" ref="EN64:EN66" si="1122">IF(OR(AND($E64="Yes",BR64=1),AND($E64="Maybe", BR64=1)), 1, 0)</f>
        <v>0</v>
      </c>
      <c r="EO64" s="51">
        <f t="shared" ref="EO64:EO66" si="1123">IF(OR(AND($E64="Yes",BS64=1),AND($E64="Maybe", BS64=1)), 1, 0)</f>
        <v>0</v>
      </c>
      <c r="EP64" s="51">
        <f t="shared" ref="EP64:EP66" si="1124">IF(OR(AND($E64="Yes",BT64=1),AND($E64="Maybe", BT64=1)), 1, 0)</f>
        <v>0</v>
      </c>
      <c r="EQ64" s="51">
        <f t="shared" ref="EQ64:EQ66" si="1125">IF(OR(AND($E64="Yes",BU64=1),AND($E64="Maybe", BU64=1)), 1, 0)</f>
        <v>0</v>
      </c>
      <c r="ER64" s="51">
        <f t="shared" ref="ER64:ER66" si="1126">IF(OR(AND($E64="Yes",BV64=1),AND($E64="Maybe", BV64=1)), 1, 0)</f>
        <v>0</v>
      </c>
      <c r="ES64" s="51">
        <f t="shared" ref="ES64:ES66" si="1127">IF(OR(AND($E64="Yes",BW64=1),AND($E64="Maybe", BW64=1)), 1, 0)</f>
        <v>0</v>
      </c>
      <c r="ET64" s="51">
        <f t="shared" ref="ET64:ET66" si="1128">IF(OR(AND($E64="Yes",BX64=1),AND($E64="Maybe", BX64=1)), 1, 0)</f>
        <v>0</v>
      </c>
      <c r="EU64" s="51">
        <f t="shared" ref="EU64:EU66" si="1129">IF(OR(AND($E64="Yes",BY64=1),AND($E64="Maybe", BY64=1)), 1, 0)</f>
        <v>0</v>
      </c>
      <c r="EV64" s="51">
        <f t="shared" ref="EV64:EV66" si="1130">IF(OR(AND($E64="Yes",BZ64=1),AND($E64="Maybe", BZ64=1)), 1, 0)</f>
        <v>0</v>
      </c>
      <c r="EW64" s="51">
        <f t="shared" ref="EW64:EW66" si="1131">IF(OR(AND($E64="Yes",CA64=1),AND($E64="Maybe", CA64=1)), 1, 0)</f>
        <v>0</v>
      </c>
      <c r="EX64" s="51">
        <f t="shared" ref="EX64:EX66" si="1132">IF(OR(AND($E64="Yes",CB64=1),AND($E64="Maybe", CB64=1)), 1, 0)</f>
        <v>0</v>
      </c>
      <c r="EY64" s="51">
        <f t="shared" ref="EY64:EY66" si="1133">IF(OR(AND($E64="Yes",CC64=1),AND($E64="Maybe", CC64=1)), 1, 0)</f>
        <v>0</v>
      </c>
      <c r="EZ64" s="51">
        <f t="shared" ref="EZ64:EZ66" si="1134">IF(OR(AND($E64="Yes",CD64=1),AND($E64="Maybe", CD64=1)), 1, 0)</f>
        <v>0</v>
      </c>
      <c r="FA64" s="51">
        <f t="shared" ref="FA64:FC66" si="1135">IF(OR(AND($E64="Yes",CE64=1),AND($E64="Maybe", CE64=1)), 1, 0)</f>
        <v>0</v>
      </c>
      <c r="FB64" s="51">
        <f t="shared" si="1135"/>
        <v>0</v>
      </c>
      <c r="FC64" s="51">
        <f t="shared" si="1135"/>
        <v>0</v>
      </c>
    </row>
    <row r="65" spans="2:159">
      <c r="B65" s="645"/>
      <c r="C65" s="54">
        <v>46</v>
      </c>
      <c r="D65" s="29" t="s">
        <v>34</v>
      </c>
      <c r="E65" s="192"/>
      <c r="F65" s="190"/>
      <c r="G65" s="204" t="s">
        <v>383</v>
      </c>
      <c r="H65" s="205"/>
      <c r="I65" s="205"/>
      <c r="J65" s="216"/>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v>1</v>
      </c>
      <c r="BK65" s="15"/>
      <c r="BL65" s="15"/>
      <c r="BM65" s="15"/>
      <c r="BN65" s="15"/>
      <c r="BO65" s="15"/>
      <c r="BP65" s="15"/>
      <c r="BQ65" s="15"/>
      <c r="BR65" s="15"/>
      <c r="BS65" s="15"/>
      <c r="BT65" s="15"/>
      <c r="BU65" s="15"/>
      <c r="BV65" s="15"/>
      <c r="BW65" s="15"/>
      <c r="BX65" s="15"/>
      <c r="BY65" s="15"/>
      <c r="BZ65" s="15"/>
      <c r="CA65" s="15"/>
      <c r="CB65" s="15"/>
      <c r="CC65" s="15"/>
      <c r="CD65" s="15"/>
      <c r="CE65" s="173"/>
      <c r="CF65" s="177"/>
      <c r="CG65" s="177"/>
      <c r="CI65" s="51">
        <f t="shared" si="1066"/>
        <v>0</v>
      </c>
      <c r="CJ65" s="51">
        <f t="shared" si="1067"/>
        <v>0</v>
      </c>
      <c r="CK65" s="51">
        <f t="shared" si="1068"/>
        <v>0</v>
      </c>
      <c r="CL65" s="51">
        <f t="shared" si="1069"/>
        <v>0</v>
      </c>
      <c r="CM65" s="51">
        <f t="shared" si="1070"/>
        <v>0</v>
      </c>
      <c r="CN65" s="51">
        <f t="shared" si="1071"/>
        <v>0</v>
      </c>
      <c r="CO65" s="51">
        <f t="shared" si="1072"/>
        <v>0</v>
      </c>
      <c r="CP65" s="51">
        <f t="shared" si="1073"/>
        <v>0</v>
      </c>
      <c r="CQ65" s="51">
        <f t="shared" si="1074"/>
        <v>0</v>
      </c>
      <c r="CR65" s="51">
        <f t="shared" si="1075"/>
        <v>0</v>
      </c>
      <c r="CS65" s="51">
        <f t="shared" si="1076"/>
        <v>0</v>
      </c>
      <c r="CT65" s="51">
        <f t="shared" si="1077"/>
        <v>0</v>
      </c>
      <c r="CU65" s="51">
        <f t="shared" si="1078"/>
        <v>0</v>
      </c>
      <c r="CV65" s="51">
        <f t="shared" si="1079"/>
        <v>0</v>
      </c>
      <c r="CW65" s="51">
        <f t="shared" si="1080"/>
        <v>0</v>
      </c>
      <c r="CX65" s="51">
        <f t="shared" si="1081"/>
        <v>0</v>
      </c>
      <c r="CY65" s="51">
        <f t="shared" si="1082"/>
        <v>0</v>
      </c>
      <c r="CZ65" s="51">
        <f t="shared" si="1083"/>
        <v>0</v>
      </c>
      <c r="DA65" s="51">
        <f t="shared" si="1084"/>
        <v>0</v>
      </c>
      <c r="DB65" s="51">
        <f t="shared" si="1085"/>
        <v>0</v>
      </c>
      <c r="DC65" s="51">
        <f t="shared" si="1086"/>
        <v>0</v>
      </c>
      <c r="DD65" s="51">
        <f t="shared" si="1087"/>
        <v>0</v>
      </c>
      <c r="DE65" s="51">
        <f t="shared" si="1088"/>
        <v>0</v>
      </c>
      <c r="DF65" s="51">
        <f t="shared" si="1089"/>
        <v>0</v>
      </c>
      <c r="DG65" s="51">
        <f t="shared" si="1090"/>
        <v>0</v>
      </c>
      <c r="DH65" s="51">
        <f t="shared" si="1091"/>
        <v>0</v>
      </c>
      <c r="DI65" s="51">
        <f t="shared" si="1092"/>
        <v>0</v>
      </c>
      <c r="DJ65" s="51">
        <f t="shared" si="1093"/>
        <v>0</v>
      </c>
      <c r="DK65" s="51">
        <f t="shared" si="1094"/>
        <v>0</v>
      </c>
      <c r="DL65" s="51">
        <f t="shared" si="1095"/>
        <v>0</v>
      </c>
      <c r="DM65" s="51">
        <f t="shared" si="1096"/>
        <v>0</v>
      </c>
      <c r="DN65" s="51">
        <f t="shared" si="1097"/>
        <v>0</v>
      </c>
      <c r="DO65" s="51">
        <f t="shared" si="1098"/>
        <v>0</v>
      </c>
      <c r="DP65" s="51">
        <f t="shared" si="1099"/>
        <v>0</v>
      </c>
      <c r="DQ65" s="51">
        <f t="shared" si="1100"/>
        <v>0</v>
      </c>
      <c r="DR65" s="51">
        <f t="shared" si="1101"/>
        <v>0</v>
      </c>
      <c r="DS65" s="51">
        <f t="shared" si="1102"/>
        <v>0</v>
      </c>
      <c r="DT65" s="51">
        <f t="shared" si="1103"/>
        <v>0</v>
      </c>
      <c r="DU65" s="51">
        <f t="shared" si="1104"/>
        <v>0</v>
      </c>
      <c r="DV65" s="51">
        <f t="shared" si="1105"/>
        <v>0</v>
      </c>
      <c r="DW65" s="51">
        <f t="shared" si="1105"/>
        <v>0</v>
      </c>
      <c r="DX65" s="51">
        <f t="shared" si="1106"/>
        <v>0</v>
      </c>
      <c r="DY65" s="51">
        <f t="shared" si="1107"/>
        <v>0</v>
      </c>
      <c r="DZ65" s="51">
        <f t="shared" si="1108"/>
        <v>0</v>
      </c>
      <c r="EA65" s="51">
        <f t="shared" si="1109"/>
        <v>0</v>
      </c>
      <c r="EB65" s="51">
        <f t="shared" si="1110"/>
        <v>0</v>
      </c>
      <c r="EC65" s="51">
        <f t="shared" si="1111"/>
        <v>0</v>
      </c>
      <c r="ED65" s="51">
        <f t="shared" si="1112"/>
        <v>0</v>
      </c>
      <c r="EE65" s="51">
        <f t="shared" si="1113"/>
        <v>0</v>
      </c>
      <c r="EF65" s="51">
        <f t="shared" si="1114"/>
        <v>0</v>
      </c>
      <c r="EG65" s="51">
        <f t="shared" si="1115"/>
        <v>0</v>
      </c>
      <c r="EH65" s="51">
        <f t="shared" si="1116"/>
        <v>0</v>
      </c>
      <c r="EI65" s="51">
        <f t="shared" si="1117"/>
        <v>0</v>
      </c>
      <c r="EJ65" s="51">
        <f t="shared" si="1118"/>
        <v>0</v>
      </c>
      <c r="EK65" s="51">
        <f t="shared" si="1119"/>
        <v>0</v>
      </c>
      <c r="EL65" s="51">
        <f t="shared" si="1120"/>
        <v>0</v>
      </c>
      <c r="EM65" s="51">
        <f t="shared" si="1121"/>
        <v>0</v>
      </c>
      <c r="EN65" s="51">
        <f t="shared" si="1122"/>
        <v>0</v>
      </c>
      <c r="EO65" s="51">
        <f t="shared" si="1123"/>
        <v>0</v>
      </c>
      <c r="EP65" s="51">
        <f t="shared" si="1124"/>
        <v>0</v>
      </c>
      <c r="EQ65" s="51">
        <f t="shared" si="1125"/>
        <v>0</v>
      </c>
      <c r="ER65" s="51">
        <f t="shared" si="1126"/>
        <v>0</v>
      </c>
      <c r="ES65" s="51">
        <f t="shared" si="1127"/>
        <v>0</v>
      </c>
      <c r="ET65" s="51">
        <f t="shared" si="1128"/>
        <v>0</v>
      </c>
      <c r="EU65" s="51">
        <f t="shared" si="1129"/>
        <v>0</v>
      </c>
      <c r="EV65" s="51">
        <f t="shared" si="1130"/>
        <v>0</v>
      </c>
      <c r="EW65" s="51">
        <f t="shared" si="1131"/>
        <v>0</v>
      </c>
      <c r="EX65" s="51">
        <f t="shared" si="1132"/>
        <v>0</v>
      </c>
      <c r="EY65" s="51">
        <f t="shared" si="1133"/>
        <v>0</v>
      </c>
      <c r="EZ65" s="51">
        <f t="shared" si="1134"/>
        <v>0</v>
      </c>
      <c r="FA65" s="51">
        <f t="shared" si="1135"/>
        <v>0</v>
      </c>
      <c r="FB65" s="51">
        <f t="shared" si="1135"/>
        <v>0</v>
      </c>
      <c r="FC65" s="51">
        <f t="shared" si="1135"/>
        <v>0</v>
      </c>
    </row>
    <row r="66" spans="2:159">
      <c r="B66" s="645"/>
      <c r="C66" s="54">
        <v>47</v>
      </c>
      <c r="D66" s="29" t="s">
        <v>86</v>
      </c>
      <c r="E66" s="192"/>
      <c r="F66" s="190"/>
      <c r="G66" s="204" t="s">
        <v>383</v>
      </c>
      <c r="H66" s="205"/>
      <c r="I66" s="205"/>
      <c r="J66" s="216"/>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v>1</v>
      </c>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73"/>
      <c r="CF66" s="177"/>
      <c r="CG66" s="177"/>
      <c r="CI66" s="51">
        <f t="shared" si="1066"/>
        <v>0</v>
      </c>
      <c r="CJ66" s="51">
        <f t="shared" si="1067"/>
        <v>0</v>
      </c>
      <c r="CK66" s="51">
        <f t="shared" si="1068"/>
        <v>0</v>
      </c>
      <c r="CL66" s="51">
        <f t="shared" si="1069"/>
        <v>0</v>
      </c>
      <c r="CM66" s="51">
        <f t="shared" si="1070"/>
        <v>0</v>
      </c>
      <c r="CN66" s="51">
        <f t="shared" si="1071"/>
        <v>0</v>
      </c>
      <c r="CO66" s="51">
        <f t="shared" si="1072"/>
        <v>0</v>
      </c>
      <c r="CP66" s="51">
        <f t="shared" si="1073"/>
        <v>0</v>
      </c>
      <c r="CQ66" s="51">
        <f t="shared" si="1074"/>
        <v>0</v>
      </c>
      <c r="CR66" s="51">
        <f t="shared" si="1075"/>
        <v>0</v>
      </c>
      <c r="CS66" s="51">
        <f t="shared" si="1076"/>
        <v>0</v>
      </c>
      <c r="CT66" s="51">
        <f t="shared" si="1077"/>
        <v>0</v>
      </c>
      <c r="CU66" s="51">
        <f t="shared" si="1078"/>
        <v>0</v>
      </c>
      <c r="CV66" s="51">
        <f t="shared" si="1079"/>
        <v>0</v>
      </c>
      <c r="CW66" s="51">
        <f t="shared" si="1080"/>
        <v>0</v>
      </c>
      <c r="CX66" s="51">
        <f t="shared" si="1081"/>
        <v>0</v>
      </c>
      <c r="CY66" s="51">
        <f t="shared" si="1082"/>
        <v>0</v>
      </c>
      <c r="CZ66" s="51">
        <f t="shared" si="1083"/>
        <v>0</v>
      </c>
      <c r="DA66" s="51">
        <f t="shared" si="1084"/>
        <v>0</v>
      </c>
      <c r="DB66" s="51">
        <f t="shared" si="1085"/>
        <v>0</v>
      </c>
      <c r="DC66" s="51">
        <f t="shared" si="1086"/>
        <v>0</v>
      </c>
      <c r="DD66" s="51">
        <f t="shared" si="1087"/>
        <v>0</v>
      </c>
      <c r="DE66" s="51">
        <f t="shared" si="1088"/>
        <v>0</v>
      </c>
      <c r="DF66" s="51">
        <f t="shared" si="1089"/>
        <v>0</v>
      </c>
      <c r="DG66" s="51">
        <f t="shared" si="1090"/>
        <v>0</v>
      </c>
      <c r="DH66" s="51">
        <f t="shared" si="1091"/>
        <v>0</v>
      </c>
      <c r="DI66" s="51">
        <f t="shared" si="1092"/>
        <v>0</v>
      </c>
      <c r="DJ66" s="51">
        <f t="shared" si="1093"/>
        <v>0</v>
      </c>
      <c r="DK66" s="51">
        <f t="shared" si="1094"/>
        <v>0</v>
      </c>
      <c r="DL66" s="51">
        <f t="shared" si="1095"/>
        <v>0</v>
      </c>
      <c r="DM66" s="51">
        <f t="shared" si="1096"/>
        <v>0</v>
      </c>
      <c r="DN66" s="51">
        <f t="shared" si="1097"/>
        <v>0</v>
      </c>
      <c r="DO66" s="51">
        <f t="shared" si="1098"/>
        <v>0</v>
      </c>
      <c r="DP66" s="51">
        <f t="shared" si="1099"/>
        <v>0</v>
      </c>
      <c r="DQ66" s="51">
        <f t="shared" si="1100"/>
        <v>0</v>
      </c>
      <c r="DR66" s="51">
        <f t="shared" si="1101"/>
        <v>0</v>
      </c>
      <c r="DS66" s="51">
        <f t="shared" si="1102"/>
        <v>0</v>
      </c>
      <c r="DT66" s="51">
        <f t="shared" si="1103"/>
        <v>0</v>
      </c>
      <c r="DU66" s="51">
        <f t="shared" si="1104"/>
        <v>0</v>
      </c>
      <c r="DV66" s="51">
        <f t="shared" si="1105"/>
        <v>0</v>
      </c>
      <c r="DW66" s="51">
        <f t="shared" si="1105"/>
        <v>0</v>
      </c>
      <c r="DX66" s="51">
        <f t="shared" si="1106"/>
        <v>0</v>
      </c>
      <c r="DY66" s="51">
        <f t="shared" si="1107"/>
        <v>0</v>
      </c>
      <c r="DZ66" s="51">
        <f t="shared" si="1108"/>
        <v>0</v>
      </c>
      <c r="EA66" s="51">
        <f t="shared" si="1109"/>
        <v>0</v>
      </c>
      <c r="EB66" s="51">
        <f t="shared" si="1110"/>
        <v>0</v>
      </c>
      <c r="EC66" s="51">
        <f t="shared" si="1111"/>
        <v>0</v>
      </c>
      <c r="ED66" s="51">
        <f t="shared" si="1112"/>
        <v>0</v>
      </c>
      <c r="EE66" s="51">
        <f t="shared" si="1113"/>
        <v>0</v>
      </c>
      <c r="EF66" s="51">
        <f t="shared" si="1114"/>
        <v>0</v>
      </c>
      <c r="EG66" s="51">
        <f t="shared" si="1115"/>
        <v>0</v>
      </c>
      <c r="EH66" s="51">
        <f t="shared" si="1116"/>
        <v>0</v>
      </c>
      <c r="EI66" s="51">
        <f t="shared" si="1117"/>
        <v>0</v>
      </c>
      <c r="EJ66" s="51">
        <f t="shared" si="1118"/>
        <v>0</v>
      </c>
      <c r="EK66" s="51">
        <f t="shared" si="1119"/>
        <v>0</v>
      </c>
      <c r="EL66" s="51">
        <f t="shared" si="1120"/>
        <v>0</v>
      </c>
      <c r="EM66" s="51">
        <f t="shared" si="1121"/>
        <v>0</v>
      </c>
      <c r="EN66" s="51">
        <f t="shared" si="1122"/>
        <v>0</v>
      </c>
      <c r="EO66" s="51">
        <f t="shared" si="1123"/>
        <v>0</v>
      </c>
      <c r="EP66" s="51">
        <f t="shared" si="1124"/>
        <v>0</v>
      </c>
      <c r="EQ66" s="51">
        <f t="shared" si="1125"/>
        <v>0</v>
      </c>
      <c r="ER66" s="51">
        <f t="shared" si="1126"/>
        <v>0</v>
      </c>
      <c r="ES66" s="51">
        <f t="shared" si="1127"/>
        <v>0</v>
      </c>
      <c r="ET66" s="51">
        <f t="shared" si="1128"/>
        <v>0</v>
      </c>
      <c r="EU66" s="51">
        <f t="shared" si="1129"/>
        <v>0</v>
      </c>
      <c r="EV66" s="51">
        <f t="shared" si="1130"/>
        <v>0</v>
      </c>
      <c r="EW66" s="51">
        <f t="shared" si="1131"/>
        <v>0</v>
      </c>
      <c r="EX66" s="51">
        <f t="shared" si="1132"/>
        <v>0</v>
      </c>
      <c r="EY66" s="51">
        <f t="shared" si="1133"/>
        <v>0</v>
      </c>
      <c r="EZ66" s="51">
        <f t="shared" si="1134"/>
        <v>0</v>
      </c>
      <c r="FA66" s="51">
        <f t="shared" si="1135"/>
        <v>0</v>
      </c>
      <c r="FB66" s="51">
        <f t="shared" si="1135"/>
        <v>0</v>
      </c>
      <c r="FC66" s="51">
        <f t="shared" si="1135"/>
        <v>0</v>
      </c>
    </row>
    <row r="67" spans="2:159">
      <c r="B67" s="645"/>
      <c r="C67" s="54">
        <v>48</v>
      </c>
      <c r="D67" s="29" t="s">
        <v>122</v>
      </c>
      <c r="E67" s="192"/>
      <c r="F67" s="190"/>
      <c r="G67" s="204" t="s">
        <v>383</v>
      </c>
      <c r="H67" s="205"/>
      <c r="I67" s="205"/>
      <c r="J67" s="216"/>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v>1</v>
      </c>
      <c r="BO67" s="15"/>
      <c r="BP67" s="15"/>
      <c r="BQ67" s="15"/>
      <c r="BR67" s="15"/>
      <c r="BS67" s="15"/>
      <c r="BT67" s="15"/>
      <c r="BU67" s="15"/>
      <c r="BV67" s="15"/>
      <c r="BW67" s="15"/>
      <c r="BX67" s="15"/>
      <c r="BY67" s="15"/>
      <c r="BZ67" s="15"/>
      <c r="CA67" s="15"/>
      <c r="CB67" s="15"/>
      <c r="CC67" s="15"/>
      <c r="CD67" s="15"/>
      <c r="CE67" s="173"/>
      <c r="CF67" s="177"/>
      <c r="CG67" s="177"/>
      <c r="CI67" s="50">
        <f t="shared" ref="CI67:CI69" si="1136">IF(OR(AND($E67="No",M67=1),AND($E67="Maybe", M67=1)), 1, 0)</f>
        <v>0</v>
      </c>
      <c r="CJ67" s="50">
        <f t="shared" ref="CJ67:CJ69" si="1137">IF(OR(AND($E67="No",N67=1),AND($E67="Maybe", N67=1)), 1, 0)</f>
        <v>0</v>
      </c>
      <c r="CK67" s="50">
        <f t="shared" ref="CK67:CK69" si="1138">IF(OR(AND($E67="No",O67=1),AND($E67="Maybe", O67=1)), 1, 0)</f>
        <v>0</v>
      </c>
      <c r="CL67" s="50">
        <f t="shared" ref="CL67:CL69" si="1139">IF(OR(AND($E67="No",P67=1),AND($E67="Maybe", P67=1)), 1, 0)</f>
        <v>0</v>
      </c>
      <c r="CM67" s="50">
        <f t="shared" ref="CM67:CM69" si="1140">IF(OR(AND($E67="No",Q67=1),AND($E67="Maybe", Q67=1)), 1, 0)</f>
        <v>0</v>
      </c>
      <c r="CN67" s="50">
        <f t="shared" ref="CN67:CN69" si="1141">IF(OR(AND($E67="No",R67=1),AND($E67="Maybe", R67=1)), 1, 0)</f>
        <v>0</v>
      </c>
      <c r="CO67" s="50">
        <f t="shared" ref="CO67:CO69" si="1142">IF(OR(AND($E67="No",S67=1),AND($E67="Maybe", S67=1)), 1, 0)</f>
        <v>0</v>
      </c>
      <c r="CP67" s="50">
        <f t="shared" ref="CP67:CP69" si="1143">IF(OR(AND($E67="No",T67=1),AND($E67="Maybe", T67=1)), 1, 0)</f>
        <v>0</v>
      </c>
      <c r="CQ67" s="50">
        <f t="shared" ref="CQ67:CQ69" si="1144">IF(OR(AND($E67="No",U67=1),AND($E67="Maybe", U67=1)), 1, 0)</f>
        <v>0</v>
      </c>
      <c r="CR67" s="50">
        <f t="shared" ref="CR67:CR69" si="1145">IF(OR(AND($E67="No",V67=1),AND($E67="Maybe", V67=1)), 1, 0)</f>
        <v>0</v>
      </c>
      <c r="CS67" s="50">
        <f t="shared" ref="CS67:CS69" si="1146">IF(OR(AND($E67="No",W67=1),AND($E67="Maybe", W67=1)), 1, 0)</f>
        <v>0</v>
      </c>
      <c r="CT67" s="50">
        <f t="shared" ref="CT67:CT69" si="1147">IF(OR(AND($E67="No",X67=1),AND($E67="Maybe", X67=1)), 1, 0)</f>
        <v>0</v>
      </c>
      <c r="CU67" s="50">
        <f t="shared" ref="CU67:CU69" si="1148">IF(OR(AND($E67="No",Y67=1),AND($E67="Maybe", Y67=1)), 1, 0)</f>
        <v>0</v>
      </c>
      <c r="CV67" s="50">
        <f t="shared" ref="CV67:CV69" si="1149">IF(OR(AND($E67="No",Z67=1),AND($E67="Maybe", Z67=1)), 1, 0)</f>
        <v>0</v>
      </c>
      <c r="CW67" s="50">
        <f t="shared" ref="CW67:CW69" si="1150">IF(OR(AND($E67="No",AA67=1),AND($E67="Maybe", AA67=1)), 1, 0)</f>
        <v>0</v>
      </c>
      <c r="CX67" s="50">
        <f t="shared" ref="CX67:CX69" si="1151">IF(OR(AND($E67="No",AB67=1),AND($E67="Maybe", AB67=1)), 1, 0)</f>
        <v>0</v>
      </c>
      <c r="CY67" s="50">
        <f t="shared" ref="CY67:CY69" si="1152">IF(OR(AND($E67="No",AC67=1),AND($E67="Maybe", AC67=1)), 1, 0)</f>
        <v>0</v>
      </c>
      <c r="CZ67" s="50">
        <f t="shared" ref="CZ67:CZ69" si="1153">IF(OR(AND($E67="No",AD67=1),AND($E67="Maybe", AD67=1)), 1, 0)</f>
        <v>0</v>
      </c>
      <c r="DA67" s="50">
        <f t="shared" ref="DA67:DA69" si="1154">IF(OR(AND($E67="No",AE67=1),AND($E67="Maybe", AE67=1)), 1, 0)</f>
        <v>0</v>
      </c>
      <c r="DB67" s="50">
        <f t="shared" ref="DB67:DB69" si="1155">IF(OR(AND($E67="No",AF67=1),AND($E67="Maybe", AF67=1)), 1, 0)</f>
        <v>0</v>
      </c>
      <c r="DC67" s="50">
        <f t="shared" ref="DC67:DC69" si="1156">IF(OR(AND($E67="No",AG67=1),AND($E67="Maybe", AG67=1)), 1, 0)</f>
        <v>0</v>
      </c>
      <c r="DD67" s="50">
        <f t="shared" ref="DD67:DD69" si="1157">IF(OR(AND($E67="No",AH67=1),AND($E67="Maybe", AH67=1)), 1, 0)</f>
        <v>0</v>
      </c>
      <c r="DE67" s="50">
        <f t="shared" ref="DE67:DE69" si="1158">IF(OR(AND($E67="No",AI67=1),AND($E67="Maybe", AI67=1)), 1, 0)</f>
        <v>0</v>
      </c>
      <c r="DF67" s="50">
        <f t="shared" ref="DF67:DF69" si="1159">IF(OR(AND($E67="No",AJ67=1),AND($E67="Maybe", AJ67=1)), 1, 0)</f>
        <v>0</v>
      </c>
      <c r="DG67" s="50">
        <f t="shared" ref="DG67:DG69" si="1160">IF(OR(AND($E67="No",AK67=1),AND($E67="Maybe", AK67=1)), 1, 0)</f>
        <v>0</v>
      </c>
      <c r="DH67" s="50">
        <f t="shared" ref="DH67:DH69" si="1161">IF(OR(AND($E67="No",AL67=1),AND($E67="Maybe", AL67=1)), 1, 0)</f>
        <v>0</v>
      </c>
      <c r="DI67" s="50">
        <f t="shared" ref="DI67:DI69" si="1162">IF(OR(AND($E67="No",AM67=1),AND($E67="Maybe", AM67=1)), 1, 0)</f>
        <v>0</v>
      </c>
      <c r="DJ67" s="50">
        <f t="shared" ref="DJ67:DJ69" si="1163">IF(OR(AND($E67="No",AN67=1),AND($E67="Maybe", AN67=1)), 1, 0)</f>
        <v>0</v>
      </c>
      <c r="DK67" s="50">
        <f t="shared" ref="DK67:DK69" si="1164">IF(OR(AND($E67="No",AO67=1),AND($E67="Maybe", AO67=1)), 1, 0)</f>
        <v>0</v>
      </c>
      <c r="DL67" s="50">
        <f t="shared" ref="DL67:DL69" si="1165">IF(OR(AND($E67="No",AP67=1),AND($E67="Maybe", AP67=1)), 1, 0)</f>
        <v>0</v>
      </c>
      <c r="DM67" s="50">
        <f t="shared" ref="DM67:DM69" si="1166">IF(OR(AND($E67="No",AQ67=1),AND($E67="Maybe", AQ67=1)), 1, 0)</f>
        <v>0</v>
      </c>
      <c r="DN67" s="50">
        <f t="shared" ref="DN67:DN69" si="1167">IF(OR(AND($E67="No",AR67=1),AND($E67="Maybe", AR67=1)), 1, 0)</f>
        <v>0</v>
      </c>
      <c r="DO67" s="50">
        <f t="shared" ref="DO67:DO69" si="1168">IF(OR(AND($E67="No",AS67=1),AND($E67="Maybe", AS67=1)), 1, 0)</f>
        <v>0</v>
      </c>
      <c r="DP67" s="50">
        <f t="shared" ref="DP67:DP69" si="1169">IF(OR(AND($E67="No",AT67=1),AND($E67="Maybe", AT67=1)), 1, 0)</f>
        <v>0</v>
      </c>
      <c r="DQ67" s="50">
        <f t="shared" ref="DQ67:DQ69" si="1170">IF(OR(AND($E67="No",AU67=1),AND($E67="Maybe", AU67=1)), 1, 0)</f>
        <v>0</v>
      </c>
      <c r="DR67" s="50">
        <f t="shared" ref="DR67:DR69" si="1171">IF(OR(AND($E67="No",AV67=1),AND($E67="Maybe", AV67=1)), 1, 0)</f>
        <v>0</v>
      </c>
      <c r="DS67" s="50">
        <f t="shared" ref="DS67:DS69" si="1172">IF(OR(AND($E67="No",AW67=1),AND($E67="Maybe", AW67=1)), 1, 0)</f>
        <v>0</v>
      </c>
      <c r="DT67" s="50">
        <f t="shared" ref="DT67:DT69" si="1173">IF(OR(AND($E67="No",AX67=1),AND($E67="Maybe", AX67=1)), 1, 0)</f>
        <v>0</v>
      </c>
      <c r="DU67" s="50">
        <f t="shared" ref="DU67:DU69" si="1174">IF(OR(AND($E67="No",AY67=1),AND($E67="Maybe", AY67=1)), 1, 0)</f>
        <v>0</v>
      </c>
      <c r="DV67" s="50">
        <f t="shared" ref="DV67:DW69" si="1175">IF(OR(AND($E67="No",AZ67=1),AND($E67="Maybe", AZ67=1)), 1, 0)</f>
        <v>0</v>
      </c>
      <c r="DW67" s="50">
        <f t="shared" si="1175"/>
        <v>0</v>
      </c>
      <c r="DX67" s="50">
        <f t="shared" ref="DX67:DX69" si="1176">IF(OR(AND($E67="No",BB67=1),AND($E67="Maybe", BB67=1)), 1, 0)</f>
        <v>0</v>
      </c>
      <c r="DY67" s="50">
        <f t="shared" ref="DY67:DY69" si="1177">IF(OR(AND($E67="No",BC67=1),AND($E67="Maybe", BC67=1)), 1, 0)</f>
        <v>0</v>
      </c>
      <c r="DZ67" s="50">
        <f t="shared" ref="DZ67:DZ69" si="1178">IF(OR(AND($E67="No",BD67=1),AND($E67="Maybe", BD67=1)), 1, 0)</f>
        <v>0</v>
      </c>
      <c r="EA67" s="50">
        <f t="shared" ref="EA67:EA69" si="1179">IF(OR(AND($E67="No",BE67=1),AND($E67="Maybe", BE67=1)), 1, 0)</f>
        <v>0</v>
      </c>
      <c r="EB67" s="50">
        <f t="shared" ref="EB67:EB69" si="1180">IF(OR(AND($E67="No",BF67=1),AND($E67="Maybe", BF67=1)), 1, 0)</f>
        <v>0</v>
      </c>
      <c r="EC67" s="50">
        <f t="shared" ref="EC67:EC69" si="1181">IF(OR(AND($E67="No",BG67=1),AND($E67="Maybe", BG67=1)), 1, 0)</f>
        <v>0</v>
      </c>
      <c r="ED67" s="50">
        <f t="shared" ref="ED67:ED69" si="1182">IF(OR(AND($E67="No",BH67=1),AND($E67="Maybe", BH67=1)), 1, 0)</f>
        <v>0</v>
      </c>
      <c r="EE67" s="50">
        <f t="shared" ref="EE67:EE69" si="1183">IF(OR(AND($E67="No",BI67=1),AND($E67="Maybe", BI67=1)), 1, 0)</f>
        <v>0</v>
      </c>
      <c r="EF67" s="50">
        <f t="shared" ref="EF67:EF69" si="1184">IF(OR(AND($E67="No",BJ67=1),AND($E67="Maybe", BJ67=1)), 1, 0)</f>
        <v>0</v>
      </c>
      <c r="EG67" s="50">
        <f t="shared" ref="EG67:EG69" si="1185">IF(OR(AND($E67="No",BK67=1),AND($E67="Maybe", BK67=1)), 1, 0)</f>
        <v>0</v>
      </c>
      <c r="EH67" s="50">
        <f t="shared" ref="EH67:EH69" si="1186">IF(OR(AND($E67="No",BL67=1),AND($E67="Maybe", BL67=1)), 1, 0)</f>
        <v>0</v>
      </c>
      <c r="EI67" s="50">
        <f t="shared" ref="EI67:EI69" si="1187">IF(OR(AND($E67="No",BM67=1),AND($E67="Maybe", BM67=1)), 1, 0)</f>
        <v>0</v>
      </c>
      <c r="EJ67" s="50">
        <f t="shared" ref="EJ67:EJ69" si="1188">IF(OR(AND($E67="No",BN67=1),AND($E67="Maybe", BN67=1)), 1, 0)</f>
        <v>0</v>
      </c>
      <c r="EK67" s="50">
        <f t="shared" ref="EK67:EK69" si="1189">IF(OR(AND($E67="No",BO67=1),AND($E67="Maybe", BO67=1)), 1, 0)</f>
        <v>0</v>
      </c>
      <c r="EL67" s="50">
        <f t="shared" ref="EL67:EL69" si="1190">IF(OR(AND($E67="No",BP67=1),AND($E67="Maybe", BP67=1)), 1, 0)</f>
        <v>0</v>
      </c>
      <c r="EM67" s="50">
        <f t="shared" ref="EM67:EM69" si="1191">IF(OR(AND($E67="No",BQ67=1),AND($E67="Maybe", BQ67=1)), 1, 0)</f>
        <v>0</v>
      </c>
      <c r="EN67" s="50">
        <f t="shared" ref="EN67:EN69" si="1192">IF(OR(AND($E67="No",BR67=1),AND($E67="Maybe", BR67=1)), 1, 0)</f>
        <v>0</v>
      </c>
      <c r="EO67" s="50">
        <f t="shared" ref="EO67:EO69" si="1193">IF(OR(AND($E67="No",BS67=1),AND($E67="Maybe", BS67=1)), 1, 0)</f>
        <v>0</v>
      </c>
      <c r="EP67" s="50">
        <f t="shared" ref="EP67:EP69" si="1194">IF(OR(AND($E67="No",BT67=1),AND($E67="Maybe", BT67=1)), 1, 0)</f>
        <v>0</v>
      </c>
      <c r="EQ67" s="50">
        <f t="shared" ref="EQ67:EQ69" si="1195">IF(OR(AND($E67="No",BU67=1),AND($E67="Maybe", BU67=1)), 1, 0)</f>
        <v>0</v>
      </c>
      <c r="ER67" s="50">
        <f t="shared" ref="ER67:ER69" si="1196">IF(OR(AND($E67="No",BV67=1),AND($E67="Maybe", BV67=1)), 1, 0)</f>
        <v>0</v>
      </c>
      <c r="ES67" s="50">
        <f t="shared" ref="ES67:ES69" si="1197">IF(OR(AND($E67="No",BW67=1),AND($E67="Maybe", BW67=1)), 1, 0)</f>
        <v>0</v>
      </c>
      <c r="ET67" s="50">
        <f t="shared" ref="ET67:ET69" si="1198">IF(OR(AND($E67="No",BX67=1),AND($E67="Maybe", BX67=1)), 1, 0)</f>
        <v>0</v>
      </c>
      <c r="EU67" s="50">
        <f t="shared" ref="EU67:EU69" si="1199">IF(OR(AND($E67="No",BY67=1),AND($E67="Maybe", BY67=1)), 1, 0)</f>
        <v>0</v>
      </c>
      <c r="EV67" s="50">
        <f t="shared" ref="EV67:EV69" si="1200">IF(OR(AND($E67="No",BZ67=1),AND($E67="Maybe", BZ67=1)), 1, 0)</f>
        <v>0</v>
      </c>
      <c r="EW67" s="50">
        <f t="shared" ref="EW67:EW69" si="1201">IF(OR(AND($E67="No",CA67=1),AND($E67="Maybe", CA67=1)), 1, 0)</f>
        <v>0</v>
      </c>
      <c r="EX67" s="50">
        <f t="shared" ref="EX67:EX69" si="1202">IF(OR(AND($E67="No",CB67=1),AND($E67="Maybe", CB67=1)), 1, 0)</f>
        <v>0</v>
      </c>
      <c r="EY67" s="50">
        <f t="shared" ref="EY67:EY69" si="1203">IF(OR(AND($E67="No",CC67=1),AND($E67="Maybe", CC67=1)), 1, 0)</f>
        <v>0</v>
      </c>
      <c r="EZ67" s="50">
        <f t="shared" ref="EZ67:EZ69" si="1204">IF(OR(AND($E67="No",CD67=1),AND($E67="Maybe", CD67=1)), 1, 0)</f>
        <v>0</v>
      </c>
      <c r="FA67" s="50">
        <f t="shared" ref="FA67:FC69" si="1205">IF(OR(AND($E67="No",CE67=1),AND($E67="Maybe", CE67=1)), 1, 0)</f>
        <v>0</v>
      </c>
      <c r="FB67" s="50">
        <f t="shared" si="1205"/>
        <v>0</v>
      </c>
      <c r="FC67" s="50">
        <f t="shared" si="1205"/>
        <v>0</v>
      </c>
    </row>
    <row r="68" spans="2:159">
      <c r="B68" s="692" t="s">
        <v>359</v>
      </c>
      <c r="C68" s="54">
        <v>49</v>
      </c>
      <c r="D68" s="29" t="s">
        <v>110</v>
      </c>
      <c r="E68" s="192"/>
      <c r="F68" s="190"/>
      <c r="G68" s="204" t="s">
        <v>383</v>
      </c>
      <c r="H68" s="205" t="s">
        <v>394</v>
      </c>
      <c r="I68" s="205" t="s">
        <v>388</v>
      </c>
      <c r="J68" s="216"/>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v>1</v>
      </c>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73"/>
      <c r="CF68" s="177"/>
      <c r="CG68" s="177"/>
      <c r="CI68" s="50">
        <f t="shared" si="1136"/>
        <v>0</v>
      </c>
      <c r="CJ68" s="50">
        <f t="shared" si="1137"/>
        <v>0</v>
      </c>
      <c r="CK68" s="50">
        <f t="shared" si="1138"/>
        <v>0</v>
      </c>
      <c r="CL68" s="50">
        <f t="shared" si="1139"/>
        <v>0</v>
      </c>
      <c r="CM68" s="50">
        <f t="shared" si="1140"/>
        <v>0</v>
      </c>
      <c r="CN68" s="50">
        <f t="shared" si="1141"/>
        <v>0</v>
      </c>
      <c r="CO68" s="50">
        <f t="shared" si="1142"/>
        <v>0</v>
      </c>
      <c r="CP68" s="50">
        <f t="shared" si="1143"/>
        <v>0</v>
      </c>
      <c r="CQ68" s="50">
        <f t="shared" si="1144"/>
        <v>0</v>
      </c>
      <c r="CR68" s="50">
        <f t="shared" si="1145"/>
        <v>0</v>
      </c>
      <c r="CS68" s="50">
        <f t="shared" si="1146"/>
        <v>0</v>
      </c>
      <c r="CT68" s="50">
        <f t="shared" si="1147"/>
        <v>0</v>
      </c>
      <c r="CU68" s="50">
        <f t="shared" si="1148"/>
        <v>0</v>
      </c>
      <c r="CV68" s="50">
        <f t="shared" si="1149"/>
        <v>0</v>
      </c>
      <c r="CW68" s="50">
        <f t="shared" si="1150"/>
        <v>0</v>
      </c>
      <c r="CX68" s="50">
        <f t="shared" si="1151"/>
        <v>0</v>
      </c>
      <c r="CY68" s="50">
        <f t="shared" si="1152"/>
        <v>0</v>
      </c>
      <c r="CZ68" s="50">
        <f t="shared" si="1153"/>
        <v>0</v>
      </c>
      <c r="DA68" s="50">
        <f t="shared" si="1154"/>
        <v>0</v>
      </c>
      <c r="DB68" s="50">
        <f t="shared" si="1155"/>
        <v>0</v>
      </c>
      <c r="DC68" s="50">
        <f t="shared" si="1156"/>
        <v>0</v>
      </c>
      <c r="DD68" s="50">
        <f t="shared" si="1157"/>
        <v>0</v>
      </c>
      <c r="DE68" s="50">
        <f t="shared" si="1158"/>
        <v>0</v>
      </c>
      <c r="DF68" s="50">
        <f t="shared" si="1159"/>
        <v>0</v>
      </c>
      <c r="DG68" s="50">
        <f t="shared" si="1160"/>
        <v>0</v>
      </c>
      <c r="DH68" s="50">
        <f t="shared" si="1161"/>
        <v>0</v>
      </c>
      <c r="DI68" s="50">
        <f t="shared" si="1162"/>
        <v>0</v>
      </c>
      <c r="DJ68" s="50">
        <f t="shared" si="1163"/>
        <v>0</v>
      </c>
      <c r="DK68" s="50">
        <f t="shared" si="1164"/>
        <v>0</v>
      </c>
      <c r="DL68" s="50">
        <f t="shared" si="1165"/>
        <v>0</v>
      </c>
      <c r="DM68" s="50">
        <f t="shared" si="1166"/>
        <v>0</v>
      </c>
      <c r="DN68" s="50">
        <f t="shared" si="1167"/>
        <v>0</v>
      </c>
      <c r="DO68" s="50">
        <f t="shared" si="1168"/>
        <v>0</v>
      </c>
      <c r="DP68" s="50">
        <f t="shared" si="1169"/>
        <v>0</v>
      </c>
      <c r="DQ68" s="50">
        <f t="shared" si="1170"/>
        <v>0</v>
      </c>
      <c r="DR68" s="50">
        <f t="shared" si="1171"/>
        <v>0</v>
      </c>
      <c r="DS68" s="50">
        <f t="shared" si="1172"/>
        <v>0</v>
      </c>
      <c r="DT68" s="50">
        <f t="shared" si="1173"/>
        <v>0</v>
      </c>
      <c r="DU68" s="50">
        <f t="shared" si="1174"/>
        <v>0</v>
      </c>
      <c r="DV68" s="50">
        <f t="shared" si="1175"/>
        <v>0</v>
      </c>
      <c r="DW68" s="50">
        <f t="shared" si="1175"/>
        <v>0</v>
      </c>
      <c r="DX68" s="50">
        <f t="shared" si="1176"/>
        <v>0</v>
      </c>
      <c r="DY68" s="50">
        <f t="shared" si="1177"/>
        <v>0</v>
      </c>
      <c r="DZ68" s="50">
        <f t="shared" si="1178"/>
        <v>0</v>
      </c>
      <c r="EA68" s="50">
        <f t="shared" si="1179"/>
        <v>0</v>
      </c>
      <c r="EB68" s="50">
        <f t="shared" si="1180"/>
        <v>0</v>
      </c>
      <c r="EC68" s="50">
        <f t="shared" si="1181"/>
        <v>0</v>
      </c>
      <c r="ED68" s="50">
        <f t="shared" si="1182"/>
        <v>0</v>
      </c>
      <c r="EE68" s="50">
        <f t="shared" si="1183"/>
        <v>0</v>
      </c>
      <c r="EF68" s="50">
        <f t="shared" si="1184"/>
        <v>0</v>
      </c>
      <c r="EG68" s="50">
        <f t="shared" si="1185"/>
        <v>0</v>
      </c>
      <c r="EH68" s="50">
        <f t="shared" si="1186"/>
        <v>0</v>
      </c>
      <c r="EI68" s="50">
        <f t="shared" si="1187"/>
        <v>0</v>
      </c>
      <c r="EJ68" s="50">
        <f t="shared" si="1188"/>
        <v>0</v>
      </c>
      <c r="EK68" s="50">
        <f t="shared" si="1189"/>
        <v>0</v>
      </c>
      <c r="EL68" s="50">
        <f t="shared" si="1190"/>
        <v>0</v>
      </c>
      <c r="EM68" s="50">
        <f t="shared" si="1191"/>
        <v>0</v>
      </c>
      <c r="EN68" s="50">
        <f t="shared" si="1192"/>
        <v>0</v>
      </c>
      <c r="EO68" s="50">
        <f t="shared" si="1193"/>
        <v>0</v>
      </c>
      <c r="EP68" s="50">
        <f t="shared" si="1194"/>
        <v>0</v>
      </c>
      <c r="EQ68" s="50">
        <f t="shared" si="1195"/>
        <v>0</v>
      </c>
      <c r="ER68" s="50">
        <f t="shared" si="1196"/>
        <v>0</v>
      </c>
      <c r="ES68" s="50">
        <f t="shared" si="1197"/>
        <v>0</v>
      </c>
      <c r="ET68" s="50">
        <f t="shared" si="1198"/>
        <v>0</v>
      </c>
      <c r="EU68" s="50">
        <f t="shared" si="1199"/>
        <v>0</v>
      </c>
      <c r="EV68" s="50">
        <f t="shared" si="1200"/>
        <v>0</v>
      </c>
      <c r="EW68" s="50">
        <f t="shared" si="1201"/>
        <v>0</v>
      </c>
      <c r="EX68" s="50">
        <f t="shared" si="1202"/>
        <v>0</v>
      </c>
      <c r="EY68" s="50">
        <f t="shared" si="1203"/>
        <v>0</v>
      </c>
      <c r="EZ68" s="50">
        <f t="shared" si="1204"/>
        <v>0</v>
      </c>
      <c r="FA68" s="50">
        <f t="shared" si="1205"/>
        <v>0</v>
      </c>
      <c r="FB68" s="50">
        <f t="shared" si="1205"/>
        <v>0</v>
      </c>
      <c r="FC68" s="50">
        <f t="shared" si="1205"/>
        <v>0</v>
      </c>
    </row>
    <row r="69" spans="2:159" ht="15" hidden="1" customHeight="1">
      <c r="B69" s="693"/>
      <c r="C69" s="54">
        <v>50</v>
      </c>
      <c r="D69" s="29" t="s">
        <v>111</v>
      </c>
      <c r="E69" s="192"/>
      <c r="F69" s="190"/>
      <c r="G69" s="204"/>
      <c r="H69" s="205"/>
      <c r="I69" s="205"/>
      <c r="J69" s="216"/>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v>1</v>
      </c>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73"/>
      <c r="CF69" s="177"/>
      <c r="CG69" s="177"/>
      <c r="CI69" s="50">
        <f t="shared" si="1136"/>
        <v>0</v>
      </c>
      <c r="CJ69" s="50">
        <f t="shared" si="1137"/>
        <v>0</v>
      </c>
      <c r="CK69" s="50">
        <f t="shared" si="1138"/>
        <v>0</v>
      </c>
      <c r="CL69" s="50">
        <f t="shared" si="1139"/>
        <v>0</v>
      </c>
      <c r="CM69" s="50">
        <f t="shared" si="1140"/>
        <v>0</v>
      </c>
      <c r="CN69" s="50">
        <f t="shared" si="1141"/>
        <v>0</v>
      </c>
      <c r="CO69" s="50">
        <f t="shared" si="1142"/>
        <v>0</v>
      </c>
      <c r="CP69" s="50">
        <f t="shared" si="1143"/>
        <v>0</v>
      </c>
      <c r="CQ69" s="50">
        <f t="shared" si="1144"/>
        <v>0</v>
      </c>
      <c r="CR69" s="50">
        <f t="shared" si="1145"/>
        <v>0</v>
      </c>
      <c r="CS69" s="50">
        <f t="shared" si="1146"/>
        <v>0</v>
      </c>
      <c r="CT69" s="50">
        <f t="shared" si="1147"/>
        <v>0</v>
      </c>
      <c r="CU69" s="50">
        <f t="shared" si="1148"/>
        <v>0</v>
      </c>
      <c r="CV69" s="50">
        <f t="shared" si="1149"/>
        <v>0</v>
      </c>
      <c r="CW69" s="50">
        <f t="shared" si="1150"/>
        <v>0</v>
      </c>
      <c r="CX69" s="50">
        <f t="shared" si="1151"/>
        <v>0</v>
      </c>
      <c r="CY69" s="50">
        <f t="shared" si="1152"/>
        <v>0</v>
      </c>
      <c r="CZ69" s="50">
        <f t="shared" si="1153"/>
        <v>0</v>
      </c>
      <c r="DA69" s="50">
        <f t="shared" si="1154"/>
        <v>0</v>
      </c>
      <c r="DB69" s="50">
        <f t="shared" si="1155"/>
        <v>0</v>
      </c>
      <c r="DC69" s="50">
        <f t="shared" si="1156"/>
        <v>0</v>
      </c>
      <c r="DD69" s="50">
        <f t="shared" si="1157"/>
        <v>0</v>
      </c>
      <c r="DE69" s="50">
        <f t="shared" si="1158"/>
        <v>0</v>
      </c>
      <c r="DF69" s="50">
        <f t="shared" si="1159"/>
        <v>0</v>
      </c>
      <c r="DG69" s="50">
        <f t="shared" si="1160"/>
        <v>0</v>
      </c>
      <c r="DH69" s="50">
        <f t="shared" si="1161"/>
        <v>0</v>
      </c>
      <c r="DI69" s="50">
        <f t="shared" si="1162"/>
        <v>0</v>
      </c>
      <c r="DJ69" s="50">
        <f t="shared" si="1163"/>
        <v>0</v>
      </c>
      <c r="DK69" s="50">
        <f t="shared" si="1164"/>
        <v>0</v>
      </c>
      <c r="DL69" s="50">
        <f t="shared" si="1165"/>
        <v>0</v>
      </c>
      <c r="DM69" s="50">
        <f t="shared" si="1166"/>
        <v>0</v>
      </c>
      <c r="DN69" s="50">
        <f t="shared" si="1167"/>
        <v>0</v>
      </c>
      <c r="DO69" s="50">
        <f t="shared" si="1168"/>
        <v>0</v>
      </c>
      <c r="DP69" s="50">
        <f t="shared" si="1169"/>
        <v>0</v>
      </c>
      <c r="DQ69" s="50">
        <f t="shared" si="1170"/>
        <v>0</v>
      </c>
      <c r="DR69" s="50">
        <f t="shared" si="1171"/>
        <v>0</v>
      </c>
      <c r="DS69" s="50">
        <f t="shared" si="1172"/>
        <v>0</v>
      </c>
      <c r="DT69" s="50">
        <f t="shared" si="1173"/>
        <v>0</v>
      </c>
      <c r="DU69" s="50">
        <f t="shared" si="1174"/>
        <v>0</v>
      </c>
      <c r="DV69" s="50">
        <f t="shared" si="1175"/>
        <v>0</v>
      </c>
      <c r="DW69" s="50">
        <f t="shared" si="1175"/>
        <v>0</v>
      </c>
      <c r="DX69" s="50">
        <f t="shared" si="1176"/>
        <v>0</v>
      </c>
      <c r="DY69" s="50">
        <f t="shared" si="1177"/>
        <v>0</v>
      </c>
      <c r="DZ69" s="50">
        <f t="shared" si="1178"/>
        <v>0</v>
      </c>
      <c r="EA69" s="50">
        <f t="shared" si="1179"/>
        <v>0</v>
      </c>
      <c r="EB69" s="50">
        <f t="shared" si="1180"/>
        <v>0</v>
      </c>
      <c r="EC69" s="50">
        <f t="shared" si="1181"/>
        <v>0</v>
      </c>
      <c r="ED69" s="50">
        <f t="shared" si="1182"/>
        <v>0</v>
      </c>
      <c r="EE69" s="50">
        <f t="shared" si="1183"/>
        <v>0</v>
      </c>
      <c r="EF69" s="50">
        <f t="shared" si="1184"/>
        <v>0</v>
      </c>
      <c r="EG69" s="50">
        <f t="shared" si="1185"/>
        <v>0</v>
      </c>
      <c r="EH69" s="50">
        <f t="shared" si="1186"/>
        <v>0</v>
      </c>
      <c r="EI69" s="50">
        <f t="shared" si="1187"/>
        <v>0</v>
      </c>
      <c r="EJ69" s="50">
        <f t="shared" si="1188"/>
        <v>0</v>
      </c>
      <c r="EK69" s="50">
        <f t="shared" si="1189"/>
        <v>0</v>
      </c>
      <c r="EL69" s="50">
        <f t="shared" si="1190"/>
        <v>0</v>
      </c>
      <c r="EM69" s="50">
        <f t="shared" si="1191"/>
        <v>0</v>
      </c>
      <c r="EN69" s="50">
        <f t="shared" si="1192"/>
        <v>0</v>
      </c>
      <c r="EO69" s="50">
        <f t="shared" si="1193"/>
        <v>0</v>
      </c>
      <c r="EP69" s="50">
        <f t="shared" si="1194"/>
        <v>0</v>
      </c>
      <c r="EQ69" s="50">
        <f t="shared" si="1195"/>
        <v>0</v>
      </c>
      <c r="ER69" s="50">
        <f t="shared" si="1196"/>
        <v>0</v>
      </c>
      <c r="ES69" s="50">
        <f t="shared" si="1197"/>
        <v>0</v>
      </c>
      <c r="ET69" s="50">
        <f t="shared" si="1198"/>
        <v>0</v>
      </c>
      <c r="EU69" s="50">
        <f t="shared" si="1199"/>
        <v>0</v>
      </c>
      <c r="EV69" s="50">
        <f t="shared" si="1200"/>
        <v>0</v>
      </c>
      <c r="EW69" s="50">
        <f t="shared" si="1201"/>
        <v>0</v>
      </c>
      <c r="EX69" s="50">
        <f t="shared" si="1202"/>
        <v>0</v>
      </c>
      <c r="EY69" s="50">
        <f t="shared" si="1203"/>
        <v>0</v>
      </c>
      <c r="EZ69" s="50">
        <f t="shared" si="1204"/>
        <v>0</v>
      </c>
      <c r="FA69" s="50">
        <f t="shared" si="1205"/>
        <v>0</v>
      </c>
      <c r="FB69" s="50">
        <f t="shared" si="1205"/>
        <v>0</v>
      </c>
      <c r="FC69" s="50">
        <f t="shared" si="1205"/>
        <v>0</v>
      </c>
    </row>
    <row r="70" spans="2:159">
      <c r="B70" s="693"/>
      <c r="C70" s="54">
        <v>50</v>
      </c>
      <c r="D70" s="29" t="s">
        <v>354</v>
      </c>
      <c r="E70" s="192"/>
      <c r="F70" s="190"/>
      <c r="G70" s="204" t="s">
        <v>383</v>
      </c>
      <c r="H70" s="205" t="s">
        <v>395</v>
      </c>
      <c r="I70" s="205" t="s">
        <v>394</v>
      </c>
      <c r="J70" s="216"/>
      <c r="M70" s="15"/>
      <c r="N70" s="15"/>
      <c r="O70" s="15"/>
      <c r="P70" s="15"/>
      <c r="Q70" s="15"/>
      <c r="R70" s="15"/>
      <c r="S70" s="15"/>
      <c r="T70" s="15"/>
      <c r="U70" s="15">
        <v>1</v>
      </c>
      <c r="V70" s="15"/>
      <c r="W70" s="15">
        <v>1</v>
      </c>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v>1</v>
      </c>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73"/>
      <c r="CF70" s="177"/>
      <c r="CG70" s="177"/>
      <c r="CI70" s="51">
        <f t="shared" ref="CI70:DN70" si="1206">IF(OR(AND($E70="Yes",M70=1),AND($E70="Maybe", M70=1)), 1, 0)</f>
        <v>0</v>
      </c>
      <c r="CJ70" s="51">
        <f t="shared" si="1206"/>
        <v>0</v>
      </c>
      <c r="CK70" s="51">
        <f t="shared" si="1206"/>
        <v>0</v>
      </c>
      <c r="CL70" s="51">
        <f t="shared" si="1206"/>
        <v>0</v>
      </c>
      <c r="CM70" s="51">
        <f t="shared" si="1206"/>
        <v>0</v>
      </c>
      <c r="CN70" s="51">
        <f t="shared" si="1206"/>
        <v>0</v>
      </c>
      <c r="CO70" s="51">
        <f t="shared" si="1206"/>
        <v>0</v>
      </c>
      <c r="CP70" s="51">
        <f t="shared" si="1206"/>
        <v>0</v>
      </c>
      <c r="CQ70" s="51">
        <f t="shared" si="1206"/>
        <v>0</v>
      </c>
      <c r="CR70" s="51">
        <f t="shared" si="1206"/>
        <v>0</v>
      </c>
      <c r="CS70" s="51">
        <f t="shared" si="1206"/>
        <v>0</v>
      </c>
      <c r="CT70" s="51">
        <f t="shared" si="1206"/>
        <v>0</v>
      </c>
      <c r="CU70" s="51">
        <f t="shared" si="1206"/>
        <v>0</v>
      </c>
      <c r="CV70" s="51">
        <f t="shared" si="1206"/>
        <v>0</v>
      </c>
      <c r="CW70" s="51">
        <f t="shared" si="1206"/>
        <v>0</v>
      </c>
      <c r="CX70" s="51">
        <f t="shared" si="1206"/>
        <v>0</v>
      </c>
      <c r="CY70" s="51">
        <f t="shared" si="1206"/>
        <v>0</v>
      </c>
      <c r="CZ70" s="51">
        <f t="shared" si="1206"/>
        <v>0</v>
      </c>
      <c r="DA70" s="51">
        <f t="shared" si="1206"/>
        <v>0</v>
      </c>
      <c r="DB70" s="51">
        <f t="shared" si="1206"/>
        <v>0</v>
      </c>
      <c r="DC70" s="51">
        <f t="shared" si="1206"/>
        <v>0</v>
      </c>
      <c r="DD70" s="51">
        <f t="shared" si="1206"/>
        <v>0</v>
      </c>
      <c r="DE70" s="51">
        <f t="shared" si="1206"/>
        <v>0</v>
      </c>
      <c r="DF70" s="51">
        <f t="shared" si="1206"/>
        <v>0</v>
      </c>
      <c r="DG70" s="51">
        <f t="shared" si="1206"/>
        <v>0</v>
      </c>
      <c r="DH70" s="51">
        <f t="shared" si="1206"/>
        <v>0</v>
      </c>
      <c r="DI70" s="51">
        <f t="shared" si="1206"/>
        <v>0</v>
      </c>
      <c r="DJ70" s="51">
        <f t="shared" si="1206"/>
        <v>0</v>
      </c>
      <c r="DK70" s="51">
        <f t="shared" si="1206"/>
        <v>0</v>
      </c>
      <c r="DL70" s="51">
        <f t="shared" si="1206"/>
        <v>0</v>
      </c>
      <c r="DM70" s="51">
        <f t="shared" si="1206"/>
        <v>0</v>
      </c>
      <c r="DN70" s="51">
        <f t="shared" si="1206"/>
        <v>0</v>
      </c>
      <c r="DO70" s="51">
        <f t="shared" ref="DO70:ET70" si="1207">IF(OR(AND($E70="Yes",AS70=1),AND($E70="Maybe", AS70=1)), 1, 0)</f>
        <v>0</v>
      </c>
      <c r="DP70" s="51">
        <f t="shared" si="1207"/>
        <v>0</v>
      </c>
      <c r="DQ70" s="51">
        <f t="shared" si="1207"/>
        <v>0</v>
      </c>
      <c r="DR70" s="51">
        <f t="shared" si="1207"/>
        <v>0</v>
      </c>
      <c r="DS70" s="51">
        <f t="shared" si="1207"/>
        <v>0</v>
      </c>
      <c r="DT70" s="51">
        <f t="shared" si="1207"/>
        <v>0</v>
      </c>
      <c r="DU70" s="51">
        <f t="shared" si="1207"/>
        <v>0</v>
      </c>
      <c r="DV70" s="51">
        <f t="shared" si="1207"/>
        <v>0</v>
      </c>
      <c r="DW70" s="51">
        <f t="shared" si="1207"/>
        <v>0</v>
      </c>
      <c r="DX70" s="51">
        <f t="shared" si="1207"/>
        <v>0</v>
      </c>
      <c r="DY70" s="51">
        <f t="shared" si="1207"/>
        <v>0</v>
      </c>
      <c r="DZ70" s="51">
        <f t="shared" si="1207"/>
        <v>0</v>
      </c>
      <c r="EA70" s="51">
        <f t="shared" si="1207"/>
        <v>0</v>
      </c>
      <c r="EB70" s="51">
        <f t="shared" si="1207"/>
        <v>0</v>
      </c>
      <c r="EC70" s="51">
        <f t="shared" si="1207"/>
        <v>0</v>
      </c>
      <c r="ED70" s="51">
        <f t="shared" si="1207"/>
        <v>0</v>
      </c>
      <c r="EE70" s="51">
        <f t="shared" si="1207"/>
        <v>0</v>
      </c>
      <c r="EF70" s="51">
        <f t="shared" si="1207"/>
        <v>0</v>
      </c>
      <c r="EG70" s="51">
        <f t="shared" si="1207"/>
        <v>0</v>
      </c>
      <c r="EH70" s="51">
        <f t="shared" si="1207"/>
        <v>0</v>
      </c>
      <c r="EI70" s="51">
        <f t="shared" si="1207"/>
        <v>0</v>
      </c>
      <c r="EJ70" s="51">
        <f t="shared" si="1207"/>
        <v>0</v>
      </c>
      <c r="EK70" s="51">
        <f t="shared" si="1207"/>
        <v>0</v>
      </c>
      <c r="EL70" s="51">
        <f t="shared" si="1207"/>
        <v>0</v>
      </c>
      <c r="EM70" s="51">
        <f t="shared" si="1207"/>
        <v>0</v>
      </c>
      <c r="EN70" s="51">
        <f t="shared" si="1207"/>
        <v>0</v>
      </c>
      <c r="EO70" s="51">
        <f t="shared" si="1207"/>
        <v>0</v>
      </c>
      <c r="EP70" s="51">
        <f t="shared" si="1207"/>
        <v>0</v>
      </c>
      <c r="EQ70" s="51">
        <f t="shared" si="1207"/>
        <v>0</v>
      </c>
      <c r="ER70" s="51">
        <f t="shared" si="1207"/>
        <v>0</v>
      </c>
      <c r="ES70" s="51">
        <f t="shared" si="1207"/>
        <v>0</v>
      </c>
      <c r="ET70" s="51">
        <f t="shared" si="1207"/>
        <v>0</v>
      </c>
      <c r="EU70" s="51">
        <f t="shared" ref="EU70:FC70" si="1208">IF(OR(AND($E70="Yes",BY70=1),AND($E70="Maybe", BY70=1)), 1, 0)</f>
        <v>0</v>
      </c>
      <c r="EV70" s="51">
        <f t="shared" si="1208"/>
        <v>0</v>
      </c>
      <c r="EW70" s="51">
        <f t="shared" si="1208"/>
        <v>0</v>
      </c>
      <c r="EX70" s="51">
        <f t="shared" si="1208"/>
        <v>0</v>
      </c>
      <c r="EY70" s="51">
        <f t="shared" si="1208"/>
        <v>0</v>
      </c>
      <c r="EZ70" s="51">
        <f t="shared" si="1208"/>
        <v>0</v>
      </c>
      <c r="FA70" s="51">
        <f t="shared" si="1208"/>
        <v>0</v>
      </c>
      <c r="FB70" s="51">
        <f t="shared" si="1208"/>
        <v>0</v>
      </c>
      <c r="FC70" s="51">
        <f t="shared" si="1208"/>
        <v>0</v>
      </c>
    </row>
    <row r="71" spans="2:159">
      <c r="B71" s="693"/>
      <c r="C71" s="54">
        <v>51</v>
      </c>
      <c r="D71" s="29" t="s">
        <v>138</v>
      </c>
      <c r="E71" s="192"/>
      <c r="F71" s="190"/>
      <c r="G71" s="204" t="s">
        <v>397</v>
      </c>
      <c r="H71" s="205"/>
      <c r="I71" s="205"/>
      <c r="J71" s="216"/>
      <c r="M71" s="15"/>
      <c r="N71" s="15"/>
      <c r="O71" s="15"/>
      <c r="P71" s="15"/>
      <c r="Q71" s="15"/>
      <c r="R71" s="15"/>
      <c r="S71" s="15"/>
      <c r="T71" s="15"/>
      <c r="U71" s="15"/>
      <c r="V71" s="15">
        <v>1</v>
      </c>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73"/>
      <c r="CF71" s="177"/>
      <c r="CG71" s="177"/>
      <c r="CI71" s="50">
        <f t="shared" ref="CI71:CI86" si="1209">IF(OR(AND($E71="No",M71=1),AND($E71="Maybe", M71=1)), 1, 0)</f>
        <v>0</v>
      </c>
      <c r="CJ71" s="50">
        <f t="shared" ref="CJ71:CJ86" si="1210">IF(OR(AND($E71="No",N71=1),AND($E71="Maybe", N71=1)), 1, 0)</f>
        <v>0</v>
      </c>
      <c r="CK71" s="50">
        <f t="shared" ref="CK71:CK86" si="1211">IF(OR(AND($E71="No",O71=1),AND($E71="Maybe", O71=1)), 1, 0)</f>
        <v>0</v>
      </c>
      <c r="CL71" s="50">
        <f t="shared" ref="CL71:CL86" si="1212">IF(OR(AND($E71="No",P71=1),AND($E71="Maybe", P71=1)), 1, 0)</f>
        <v>0</v>
      </c>
      <c r="CM71" s="50">
        <f t="shared" ref="CM71:CM86" si="1213">IF(OR(AND($E71="No",Q71=1),AND($E71="Maybe", Q71=1)), 1, 0)</f>
        <v>0</v>
      </c>
      <c r="CN71" s="50">
        <f t="shared" ref="CN71:CN86" si="1214">IF(OR(AND($E71="No",R71=1),AND($E71="Maybe", R71=1)), 1, 0)</f>
        <v>0</v>
      </c>
      <c r="CO71" s="50">
        <f t="shared" ref="CO71:CO86" si="1215">IF(OR(AND($E71="No",S71=1),AND($E71="Maybe", S71=1)), 1, 0)</f>
        <v>0</v>
      </c>
      <c r="CP71" s="50">
        <f t="shared" ref="CP71:CP86" si="1216">IF(OR(AND($E71="No",T71=1),AND($E71="Maybe", T71=1)), 1, 0)</f>
        <v>0</v>
      </c>
      <c r="CQ71" s="50">
        <f t="shared" ref="CQ71:CQ86" si="1217">IF(OR(AND($E71="No",U71=1),AND($E71="Maybe", U71=1)), 1, 0)</f>
        <v>0</v>
      </c>
      <c r="CR71" s="50">
        <f t="shared" ref="CR71:CR86" si="1218">IF(OR(AND($E71="No",V71=1),AND($E71="Maybe", V71=1)), 1, 0)</f>
        <v>0</v>
      </c>
      <c r="CS71" s="50">
        <f t="shared" ref="CS71:CS86" si="1219">IF(OR(AND($E71="No",W71=1),AND($E71="Maybe", W71=1)), 1, 0)</f>
        <v>0</v>
      </c>
      <c r="CT71" s="50">
        <f t="shared" ref="CT71:CT86" si="1220">IF(OR(AND($E71="No",X71=1),AND($E71="Maybe", X71=1)), 1, 0)</f>
        <v>0</v>
      </c>
      <c r="CU71" s="50">
        <f t="shared" ref="CU71:CU86" si="1221">IF(OR(AND($E71="No",Y71=1),AND($E71="Maybe", Y71=1)), 1, 0)</f>
        <v>0</v>
      </c>
      <c r="CV71" s="50">
        <f t="shared" ref="CV71:CV86" si="1222">IF(OR(AND($E71="No",Z71=1),AND($E71="Maybe", Z71=1)), 1, 0)</f>
        <v>0</v>
      </c>
      <c r="CW71" s="50">
        <f t="shared" ref="CW71:CW86" si="1223">IF(OR(AND($E71="No",AA71=1),AND($E71="Maybe", AA71=1)), 1, 0)</f>
        <v>0</v>
      </c>
      <c r="CX71" s="50">
        <f t="shared" ref="CX71:CX86" si="1224">IF(OR(AND($E71="No",AB71=1),AND($E71="Maybe", AB71=1)), 1, 0)</f>
        <v>0</v>
      </c>
      <c r="CY71" s="50">
        <f t="shared" ref="CY71:CY86" si="1225">IF(OR(AND($E71="No",AC71=1),AND($E71="Maybe", AC71=1)), 1, 0)</f>
        <v>0</v>
      </c>
      <c r="CZ71" s="50">
        <f t="shared" ref="CZ71:CZ86" si="1226">IF(OR(AND($E71="No",AD71=1),AND($E71="Maybe", AD71=1)), 1, 0)</f>
        <v>0</v>
      </c>
      <c r="DA71" s="50">
        <f t="shared" ref="DA71:DA86" si="1227">IF(OR(AND($E71="No",AE71=1),AND($E71="Maybe", AE71=1)), 1, 0)</f>
        <v>0</v>
      </c>
      <c r="DB71" s="50">
        <f t="shared" ref="DB71:DB86" si="1228">IF(OR(AND($E71="No",AF71=1),AND($E71="Maybe", AF71=1)), 1, 0)</f>
        <v>0</v>
      </c>
      <c r="DC71" s="50">
        <f t="shared" ref="DC71:DC86" si="1229">IF(OR(AND($E71="No",AG71=1),AND($E71="Maybe", AG71=1)), 1, 0)</f>
        <v>0</v>
      </c>
      <c r="DD71" s="50">
        <f t="shared" ref="DD71:DD86" si="1230">IF(OR(AND($E71="No",AH71=1),AND($E71="Maybe", AH71=1)), 1, 0)</f>
        <v>0</v>
      </c>
      <c r="DE71" s="50">
        <f t="shared" ref="DE71:DE86" si="1231">IF(OR(AND($E71="No",AI71=1),AND($E71="Maybe", AI71=1)), 1, 0)</f>
        <v>0</v>
      </c>
      <c r="DF71" s="50">
        <f t="shared" ref="DF71:DF86" si="1232">IF(OR(AND($E71="No",AJ71=1),AND($E71="Maybe", AJ71=1)), 1, 0)</f>
        <v>0</v>
      </c>
      <c r="DG71" s="50">
        <f t="shared" ref="DG71:DG86" si="1233">IF(OR(AND($E71="No",AK71=1),AND($E71="Maybe", AK71=1)), 1, 0)</f>
        <v>0</v>
      </c>
      <c r="DH71" s="50">
        <f t="shared" ref="DH71:DH86" si="1234">IF(OR(AND($E71="No",AL71=1),AND($E71="Maybe", AL71=1)), 1, 0)</f>
        <v>0</v>
      </c>
      <c r="DI71" s="50">
        <f t="shared" ref="DI71:DI86" si="1235">IF(OR(AND($E71="No",AM71=1),AND($E71="Maybe", AM71=1)), 1, 0)</f>
        <v>0</v>
      </c>
      <c r="DJ71" s="50">
        <f t="shared" ref="DJ71:DJ86" si="1236">IF(OR(AND($E71="No",AN71=1),AND($E71="Maybe", AN71=1)), 1, 0)</f>
        <v>0</v>
      </c>
      <c r="DK71" s="50">
        <f t="shared" ref="DK71:DK86" si="1237">IF(OR(AND($E71="No",AO71=1),AND($E71="Maybe", AO71=1)), 1, 0)</f>
        <v>0</v>
      </c>
      <c r="DL71" s="50">
        <f t="shared" ref="DL71:DL86" si="1238">IF(OR(AND($E71="No",AP71=1),AND($E71="Maybe", AP71=1)), 1, 0)</f>
        <v>0</v>
      </c>
      <c r="DM71" s="50">
        <f t="shared" ref="DM71:DM86" si="1239">IF(OR(AND($E71="No",AQ71=1),AND($E71="Maybe", AQ71=1)), 1, 0)</f>
        <v>0</v>
      </c>
      <c r="DN71" s="50">
        <f t="shared" ref="DN71:DN86" si="1240">IF(OR(AND($E71="No",AR71=1),AND($E71="Maybe", AR71=1)), 1, 0)</f>
        <v>0</v>
      </c>
      <c r="DO71" s="50">
        <f t="shared" ref="DO71:DO86" si="1241">IF(OR(AND($E71="No",AS71=1),AND($E71="Maybe", AS71=1)), 1, 0)</f>
        <v>0</v>
      </c>
      <c r="DP71" s="50">
        <f t="shared" ref="DP71:DP86" si="1242">IF(OR(AND($E71="No",AT71=1),AND($E71="Maybe", AT71=1)), 1, 0)</f>
        <v>0</v>
      </c>
      <c r="DQ71" s="50">
        <f t="shared" ref="DQ71:DQ86" si="1243">IF(OR(AND($E71="No",AU71=1),AND($E71="Maybe", AU71=1)), 1, 0)</f>
        <v>0</v>
      </c>
      <c r="DR71" s="50">
        <f t="shared" ref="DR71:DR86" si="1244">IF(OR(AND($E71="No",AV71=1),AND($E71="Maybe", AV71=1)), 1, 0)</f>
        <v>0</v>
      </c>
      <c r="DS71" s="50">
        <f t="shared" ref="DS71:DS86" si="1245">IF(OR(AND($E71="No",AW71=1),AND($E71="Maybe", AW71=1)), 1, 0)</f>
        <v>0</v>
      </c>
      <c r="DT71" s="50">
        <f t="shared" ref="DT71:DT86" si="1246">IF(OR(AND($E71="No",AX71=1),AND($E71="Maybe", AX71=1)), 1, 0)</f>
        <v>0</v>
      </c>
      <c r="DU71" s="50">
        <f t="shared" ref="DU71:DU86" si="1247">IF(OR(AND($E71="No",AY71=1),AND($E71="Maybe", AY71=1)), 1, 0)</f>
        <v>0</v>
      </c>
      <c r="DV71" s="50">
        <f t="shared" ref="DV71:DW86" si="1248">IF(OR(AND($E71="No",AZ71=1),AND($E71="Maybe", AZ71=1)), 1, 0)</f>
        <v>0</v>
      </c>
      <c r="DW71" s="50">
        <f t="shared" si="1248"/>
        <v>0</v>
      </c>
      <c r="DX71" s="50">
        <f t="shared" ref="DX71:DX86" si="1249">IF(OR(AND($E71="No",BB71=1),AND($E71="Maybe", BB71=1)), 1, 0)</f>
        <v>0</v>
      </c>
      <c r="DY71" s="50">
        <f t="shared" ref="DY71:DY86" si="1250">IF(OR(AND($E71="No",BC71=1),AND($E71="Maybe", BC71=1)), 1, 0)</f>
        <v>0</v>
      </c>
      <c r="DZ71" s="50">
        <f t="shared" ref="DZ71:DZ86" si="1251">IF(OR(AND($E71="No",BD71=1),AND($E71="Maybe", BD71=1)), 1, 0)</f>
        <v>0</v>
      </c>
      <c r="EA71" s="50">
        <f t="shared" ref="EA71:EA86" si="1252">IF(OR(AND($E71="No",BE71=1),AND($E71="Maybe", BE71=1)), 1, 0)</f>
        <v>0</v>
      </c>
      <c r="EB71" s="50">
        <f t="shared" ref="EB71:EB86" si="1253">IF(OR(AND($E71="No",BF71=1),AND($E71="Maybe", BF71=1)), 1, 0)</f>
        <v>0</v>
      </c>
      <c r="EC71" s="50">
        <f t="shared" ref="EC71:EC86" si="1254">IF(OR(AND($E71="No",BG71=1),AND($E71="Maybe", BG71=1)), 1, 0)</f>
        <v>0</v>
      </c>
      <c r="ED71" s="50">
        <f t="shared" ref="ED71:ED86" si="1255">IF(OR(AND($E71="No",BH71=1),AND($E71="Maybe", BH71=1)), 1, 0)</f>
        <v>0</v>
      </c>
      <c r="EE71" s="50">
        <f t="shared" ref="EE71:EE86" si="1256">IF(OR(AND($E71="No",BI71=1),AND($E71="Maybe", BI71=1)), 1, 0)</f>
        <v>0</v>
      </c>
      <c r="EF71" s="50">
        <f t="shared" ref="EF71:EF86" si="1257">IF(OR(AND($E71="No",BJ71=1),AND($E71="Maybe", BJ71=1)), 1, 0)</f>
        <v>0</v>
      </c>
      <c r="EG71" s="50">
        <f t="shared" ref="EG71:EG86" si="1258">IF(OR(AND($E71="No",BK71=1),AND($E71="Maybe", BK71=1)), 1, 0)</f>
        <v>0</v>
      </c>
      <c r="EH71" s="50">
        <f t="shared" ref="EH71:EH86" si="1259">IF(OR(AND($E71="No",BL71=1),AND($E71="Maybe", BL71=1)), 1, 0)</f>
        <v>0</v>
      </c>
      <c r="EI71" s="50">
        <f t="shared" ref="EI71:EI86" si="1260">IF(OR(AND($E71="No",BM71=1),AND($E71="Maybe", BM71=1)), 1, 0)</f>
        <v>0</v>
      </c>
      <c r="EJ71" s="50">
        <f t="shared" ref="EJ71:EJ86" si="1261">IF(OR(AND($E71="No",BN71=1),AND($E71="Maybe", BN71=1)), 1, 0)</f>
        <v>0</v>
      </c>
      <c r="EK71" s="50">
        <f t="shared" ref="EK71:EK86" si="1262">IF(OR(AND($E71="No",BO71=1),AND($E71="Maybe", BO71=1)), 1, 0)</f>
        <v>0</v>
      </c>
      <c r="EL71" s="50">
        <f t="shared" ref="EL71:EL86" si="1263">IF(OR(AND($E71="No",BP71=1),AND($E71="Maybe", BP71=1)), 1, 0)</f>
        <v>0</v>
      </c>
      <c r="EM71" s="50">
        <f t="shared" ref="EM71:EM86" si="1264">IF(OR(AND($E71="No",BQ71=1),AND($E71="Maybe", BQ71=1)), 1, 0)</f>
        <v>0</v>
      </c>
      <c r="EN71" s="50">
        <f t="shared" ref="EN71:EN86" si="1265">IF(OR(AND($E71="No",BR71=1),AND($E71="Maybe", BR71=1)), 1, 0)</f>
        <v>0</v>
      </c>
      <c r="EO71" s="50">
        <f t="shared" ref="EO71:EO86" si="1266">IF(OR(AND($E71="No",BS71=1),AND($E71="Maybe", BS71=1)), 1, 0)</f>
        <v>0</v>
      </c>
      <c r="EP71" s="50">
        <f t="shared" ref="EP71:EP86" si="1267">IF(OR(AND($E71="No",BT71=1),AND($E71="Maybe", BT71=1)), 1, 0)</f>
        <v>0</v>
      </c>
      <c r="EQ71" s="50">
        <f t="shared" ref="EQ71:EQ86" si="1268">IF(OR(AND($E71="No",BU71=1),AND($E71="Maybe", BU71=1)), 1, 0)</f>
        <v>0</v>
      </c>
      <c r="ER71" s="50">
        <f t="shared" ref="ER71:ER86" si="1269">IF(OR(AND($E71="No",BV71=1),AND($E71="Maybe", BV71=1)), 1, 0)</f>
        <v>0</v>
      </c>
      <c r="ES71" s="50">
        <f t="shared" ref="ES71:ES86" si="1270">IF(OR(AND($E71="No",BW71=1),AND($E71="Maybe", BW71=1)), 1, 0)</f>
        <v>0</v>
      </c>
      <c r="ET71" s="50">
        <f t="shared" ref="ET71:ET86" si="1271">IF(OR(AND($E71="No",BX71=1),AND($E71="Maybe", BX71=1)), 1, 0)</f>
        <v>0</v>
      </c>
      <c r="EU71" s="50">
        <f t="shared" ref="EU71:EU86" si="1272">IF(OR(AND($E71="No",BY71=1),AND($E71="Maybe", BY71=1)), 1, 0)</f>
        <v>0</v>
      </c>
      <c r="EV71" s="50">
        <f t="shared" ref="EV71:EV86" si="1273">IF(OR(AND($E71="No",BZ71=1),AND($E71="Maybe", BZ71=1)), 1, 0)</f>
        <v>0</v>
      </c>
      <c r="EW71" s="50">
        <f t="shared" ref="EW71:EW86" si="1274">IF(OR(AND($E71="No",CA71=1),AND($E71="Maybe", CA71=1)), 1, 0)</f>
        <v>0</v>
      </c>
      <c r="EX71" s="50">
        <f t="shared" ref="EX71:EX86" si="1275">IF(OR(AND($E71="No",CB71=1),AND($E71="Maybe", CB71=1)), 1, 0)</f>
        <v>0</v>
      </c>
      <c r="EY71" s="50">
        <f t="shared" ref="EY71:EY86" si="1276">IF(OR(AND($E71="No",CC71=1),AND($E71="Maybe", CC71=1)), 1, 0)</f>
        <v>0</v>
      </c>
      <c r="EZ71" s="50">
        <f t="shared" ref="EZ71:EZ86" si="1277">IF(OR(AND($E71="No",CD71=1),AND($E71="Maybe", CD71=1)), 1, 0)</f>
        <v>0</v>
      </c>
      <c r="FA71" s="50">
        <f t="shared" ref="FA71:FC73" si="1278">IF(OR(AND($E71="No",CE71=1),AND($E71="Maybe", CE71=1)), 1, 0)</f>
        <v>0</v>
      </c>
      <c r="FB71" s="50">
        <f t="shared" si="1278"/>
        <v>0</v>
      </c>
      <c r="FC71" s="50">
        <f t="shared" si="1278"/>
        <v>0</v>
      </c>
    </row>
    <row r="72" spans="2:159">
      <c r="B72" s="693"/>
      <c r="C72" s="54">
        <v>52</v>
      </c>
      <c r="D72" s="29" t="s">
        <v>112</v>
      </c>
      <c r="E72" s="192"/>
      <c r="F72" s="190"/>
      <c r="G72" s="204" t="s">
        <v>383</v>
      </c>
      <c r="H72" s="205" t="s">
        <v>394</v>
      </c>
      <c r="I72" s="205" t="s">
        <v>397</v>
      </c>
      <c r="J72" s="216"/>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v>1</v>
      </c>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73"/>
      <c r="CF72" s="177"/>
      <c r="CG72" s="177"/>
      <c r="CI72" s="50">
        <f t="shared" si="1209"/>
        <v>0</v>
      </c>
      <c r="CJ72" s="50">
        <f t="shared" si="1210"/>
        <v>0</v>
      </c>
      <c r="CK72" s="50">
        <f t="shared" si="1211"/>
        <v>0</v>
      </c>
      <c r="CL72" s="50">
        <f t="shared" si="1212"/>
        <v>0</v>
      </c>
      <c r="CM72" s="50">
        <f t="shared" si="1213"/>
        <v>0</v>
      </c>
      <c r="CN72" s="50">
        <f t="shared" si="1214"/>
        <v>0</v>
      </c>
      <c r="CO72" s="50">
        <f t="shared" si="1215"/>
        <v>0</v>
      </c>
      <c r="CP72" s="50">
        <f t="shared" si="1216"/>
        <v>0</v>
      </c>
      <c r="CQ72" s="50">
        <f t="shared" si="1217"/>
        <v>0</v>
      </c>
      <c r="CR72" s="50">
        <f t="shared" si="1218"/>
        <v>0</v>
      </c>
      <c r="CS72" s="50">
        <f t="shared" si="1219"/>
        <v>0</v>
      </c>
      <c r="CT72" s="50">
        <f t="shared" si="1220"/>
        <v>0</v>
      </c>
      <c r="CU72" s="50">
        <f t="shared" si="1221"/>
        <v>0</v>
      </c>
      <c r="CV72" s="50">
        <f t="shared" si="1222"/>
        <v>0</v>
      </c>
      <c r="CW72" s="50">
        <f t="shared" si="1223"/>
        <v>0</v>
      </c>
      <c r="CX72" s="50">
        <f t="shared" si="1224"/>
        <v>0</v>
      </c>
      <c r="CY72" s="50">
        <f t="shared" si="1225"/>
        <v>0</v>
      </c>
      <c r="CZ72" s="50">
        <f t="shared" si="1226"/>
        <v>0</v>
      </c>
      <c r="DA72" s="50">
        <f t="shared" si="1227"/>
        <v>0</v>
      </c>
      <c r="DB72" s="50">
        <f t="shared" si="1228"/>
        <v>0</v>
      </c>
      <c r="DC72" s="50">
        <f t="shared" si="1229"/>
        <v>0</v>
      </c>
      <c r="DD72" s="50">
        <f t="shared" si="1230"/>
        <v>0</v>
      </c>
      <c r="DE72" s="50">
        <f t="shared" si="1231"/>
        <v>0</v>
      </c>
      <c r="DF72" s="50">
        <f t="shared" si="1232"/>
        <v>0</v>
      </c>
      <c r="DG72" s="50">
        <f t="shared" si="1233"/>
        <v>0</v>
      </c>
      <c r="DH72" s="50">
        <f t="shared" si="1234"/>
        <v>0</v>
      </c>
      <c r="DI72" s="50">
        <f t="shared" si="1235"/>
        <v>0</v>
      </c>
      <c r="DJ72" s="50">
        <f t="shared" si="1236"/>
        <v>0</v>
      </c>
      <c r="DK72" s="50">
        <f t="shared" si="1237"/>
        <v>0</v>
      </c>
      <c r="DL72" s="50">
        <f t="shared" si="1238"/>
        <v>0</v>
      </c>
      <c r="DM72" s="50">
        <f t="shared" si="1239"/>
        <v>0</v>
      </c>
      <c r="DN72" s="50">
        <f t="shared" si="1240"/>
        <v>0</v>
      </c>
      <c r="DO72" s="50">
        <f t="shared" si="1241"/>
        <v>0</v>
      </c>
      <c r="DP72" s="50">
        <f t="shared" si="1242"/>
        <v>0</v>
      </c>
      <c r="DQ72" s="50">
        <f t="shared" si="1243"/>
        <v>0</v>
      </c>
      <c r="DR72" s="50">
        <f t="shared" si="1244"/>
        <v>0</v>
      </c>
      <c r="DS72" s="50">
        <f t="shared" si="1245"/>
        <v>0</v>
      </c>
      <c r="DT72" s="50">
        <f t="shared" si="1246"/>
        <v>0</v>
      </c>
      <c r="DU72" s="50">
        <f t="shared" si="1247"/>
        <v>0</v>
      </c>
      <c r="DV72" s="50">
        <f t="shared" si="1248"/>
        <v>0</v>
      </c>
      <c r="DW72" s="50">
        <f t="shared" si="1248"/>
        <v>0</v>
      </c>
      <c r="DX72" s="50">
        <f t="shared" si="1249"/>
        <v>0</v>
      </c>
      <c r="DY72" s="50">
        <f t="shared" si="1250"/>
        <v>0</v>
      </c>
      <c r="DZ72" s="50">
        <f t="shared" si="1251"/>
        <v>0</v>
      </c>
      <c r="EA72" s="50">
        <f t="shared" si="1252"/>
        <v>0</v>
      </c>
      <c r="EB72" s="50">
        <f t="shared" si="1253"/>
        <v>0</v>
      </c>
      <c r="EC72" s="50">
        <f t="shared" si="1254"/>
        <v>0</v>
      </c>
      <c r="ED72" s="50">
        <f t="shared" si="1255"/>
        <v>0</v>
      </c>
      <c r="EE72" s="50">
        <f t="shared" si="1256"/>
        <v>0</v>
      </c>
      <c r="EF72" s="50">
        <f t="shared" si="1257"/>
        <v>0</v>
      </c>
      <c r="EG72" s="50">
        <f t="shared" si="1258"/>
        <v>0</v>
      </c>
      <c r="EH72" s="50">
        <f t="shared" si="1259"/>
        <v>0</v>
      </c>
      <c r="EI72" s="50">
        <f t="shared" si="1260"/>
        <v>0</v>
      </c>
      <c r="EJ72" s="50">
        <f t="shared" si="1261"/>
        <v>0</v>
      </c>
      <c r="EK72" s="50">
        <f t="shared" si="1262"/>
        <v>0</v>
      </c>
      <c r="EL72" s="50">
        <f t="shared" si="1263"/>
        <v>0</v>
      </c>
      <c r="EM72" s="50">
        <f t="shared" si="1264"/>
        <v>0</v>
      </c>
      <c r="EN72" s="50">
        <f t="shared" si="1265"/>
        <v>0</v>
      </c>
      <c r="EO72" s="50">
        <f t="shared" si="1266"/>
        <v>0</v>
      </c>
      <c r="EP72" s="50">
        <f t="shared" si="1267"/>
        <v>0</v>
      </c>
      <c r="EQ72" s="50">
        <f t="shared" si="1268"/>
        <v>0</v>
      </c>
      <c r="ER72" s="50">
        <f t="shared" si="1269"/>
        <v>0</v>
      </c>
      <c r="ES72" s="50">
        <f t="shared" si="1270"/>
        <v>0</v>
      </c>
      <c r="ET72" s="50">
        <f t="shared" si="1271"/>
        <v>0</v>
      </c>
      <c r="EU72" s="50">
        <f t="shared" si="1272"/>
        <v>0</v>
      </c>
      <c r="EV72" s="50">
        <f t="shared" si="1273"/>
        <v>0</v>
      </c>
      <c r="EW72" s="50">
        <f t="shared" si="1274"/>
        <v>0</v>
      </c>
      <c r="EX72" s="50">
        <f t="shared" si="1275"/>
        <v>0</v>
      </c>
      <c r="EY72" s="50">
        <f t="shared" si="1276"/>
        <v>0</v>
      </c>
      <c r="EZ72" s="50">
        <f t="shared" si="1277"/>
        <v>0</v>
      </c>
      <c r="FA72" s="50">
        <f t="shared" si="1278"/>
        <v>0</v>
      </c>
      <c r="FB72" s="50">
        <f t="shared" si="1278"/>
        <v>0</v>
      </c>
      <c r="FC72" s="50">
        <f t="shared" si="1278"/>
        <v>0</v>
      </c>
    </row>
    <row r="73" spans="2:159">
      <c r="B73" s="693"/>
      <c r="C73" s="54">
        <v>53</v>
      </c>
      <c r="D73" s="31" t="s">
        <v>113</v>
      </c>
      <c r="E73" s="192"/>
      <c r="F73" s="190"/>
      <c r="G73" s="204" t="s">
        <v>383</v>
      </c>
      <c r="H73" s="205"/>
      <c r="I73" s="205"/>
      <c r="J73" s="216"/>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v>1</v>
      </c>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73"/>
      <c r="CF73" s="177"/>
      <c r="CG73" s="177"/>
      <c r="CI73" s="50">
        <f t="shared" si="1209"/>
        <v>0</v>
      </c>
      <c r="CJ73" s="50">
        <f t="shared" si="1210"/>
        <v>0</v>
      </c>
      <c r="CK73" s="50">
        <f t="shared" si="1211"/>
        <v>0</v>
      </c>
      <c r="CL73" s="50">
        <f t="shared" si="1212"/>
        <v>0</v>
      </c>
      <c r="CM73" s="50">
        <f t="shared" si="1213"/>
        <v>0</v>
      </c>
      <c r="CN73" s="50">
        <f t="shared" si="1214"/>
        <v>0</v>
      </c>
      <c r="CO73" s="50">
        <f t="shared" si="1215"/>
        <v>0</v>
      </c>
      <c r="CP73" s="50">
        <f t="shared" si="1216"/>
        <v>0</v>
      </c>
      <c r="CQ73" s="50">
        <f t="shared" si="1217"/>
        <v>0</v>
      </c>
      <c r="CR73" s="50">
        <f t="shared" si="1218"/>
        <v>0</v>
      </c>
      <c r="CS73" s="50">
        <f t="shared" si="1219"/>
        <v>0</v>
      </c>
      <c r="CT73" s="50">
        <f t="shared" si="1220"/>
        <v>0</v>
      </c>
      <c r="CU73" s="50">
        <f t="shared" si="1221"/>
        <v>0</v>
      </c>
      <c r="CV73" s="50">
        <f t="shared" si="1222"/>
        <v>0</v>
      </c>
      <c r="CW73" s="50">
        <f t="shared" si="1223"/>
        <v>0</v>
      </c>
      <c r="CX73" s="50">
        <f t="shared" si="1224"/>
        <v>0</v>
      </c>
      <c r="CY73" s="50">
        <f t="shared" si="1225"/>
        <v>0</v>
      </c>
      <c r="CZ73" s="50">
        <f t="shared" si="1226"/>
        <v>0</v>
      </c>
      <c r="DA73" s="50">
        <f t="shared" si="1227"/>
        <v>0</v>
      </c>
      <c r="DB73" s="50">
        <f t="shared" si="1228"/>
        <v>0</v>
      </c>
      <c r="DC73" s="50">
        <f t="shared" si="1229"/>
        <v>0</v>
      </c>
      <c r="DD73" s="50">
        <f t="shared" si="1230"/>
        <v>0</v>
      </c>
      <c r="DE73" s="50">
        <f t="shared" si="1231"/>
        <v>0</v>
      </c>
      <c r="DF73" s="50">
        <f t="shared" si="1232"/>
        <v>0</v>
      </c>
      <c r="DG73" s="50">
        <f t="shared" si="1233"/>
        <v>0</v>
      </c>
      <c r="DH73" s="50">
        <f t="shared" si="1234"/>
        <v>0</v>
      </c>
      <c r="DI73" s="50">
        <f t="shared" si="1235"/>
        <v>0</v>
      </c>
      <c r="DJ73" s="50">
        <f t="shared" si="1236"/>
        <v>0</v>
      </c>
      <c r="DK73" s="50">
        <f t="shared" si="1237"/>
        <v>0</v>
      </c>
      <c r="DL73" s="50">
        <f t="shared" si="1238"/>
        <v>0</v>
      </c>
      <c r="DM73" s="50">
        <f t="shared" si="1239"/>
        <v>0</v>
      </c>
      <c r="DN73" s="50">
        <f t="shared" si="1240"/>
        <v>0</v>
      </c>
      <c r="DO73" s="50">
        <f t="shared" si="1241"/>
        <v>0</v>
      </c>
      <c r="DP73" s="50">
        <f t="shared" si="1242"/>
        <v>0</v>
      </c>
      <c r="DQ73" s="50">
        <f t="shared" si="1243"/>
        <v>0</v>
      </c>
      <c r="DR73" s="50">
        <f t="shared" si="1244"/>
        <v>0</v>
      </c>
      <c r="DS73" s="50">
        <f t="shared" si="1245"/>
        <v>0</v>
      </c>
      <c r="DT73" s="50">
        <f t="shared" si="1246"/>
        <v>0</v>
      </c>
      <c r="DU73" s="50">
        <f t="shared" si="1247"/>
        <v>0</v>
      </c>
      <c r="DV73" s="50">
        <f t="shared" si="1248"/>
        <v>0</v>
      </c>
      <c r="DW73" s="50">
        <f t="shared" si="1248"/>
        <v>0</v>
      </c>
      <c r="DX73" s="50">
        <f t="shared" si="1249"/>
        <v>0</v>
      </c>
      <c r="DY73" s="50">
        <f t="shared" si="1250"/>
        <v>0</v>
      </c>
      <c r="DZ73" s="50">
        <f t="shared" si="1251"/>
        <v>0</v>
      </c>
      <c r="EA73" s="50">
        <f t="shared" si="1252"/>
        <v>0</v>
      </c>
      <c r="EB73" s="50">
        <f t="shared" si="1253"/>
        <v>0</v>
      </c>
      <c r="EC73" s="50">
        <f t="shared" si="1254"/>
        <v>0</v>
      </c>
      <c r="ED73" s="50">
        <f t="shared" si="1255"/>
        <v>0</v>
      </c>
      <c r="EE73" s="50">
        <f t="shared" si="1256"/>
        <v>0</v>
      </c>
      <c r="EF73" s="50">
        <f t="shared" si="1257"/>
        <v>0</v>
      </c>
      <c r="EG73" s="50">
        <f t="shared" si="1258"/>
        <v>0</v>
      </c>
      <c r="EH73" s="50">
        <f t="shared" si="1259"/>
        <v>0</v>
      </c>
      <c r="EI73" s="50">
        <f t="shared" si="1260"/>
        <v>0</v>
      </c>
      <c r="EJ73" s="50">
        <f t="shared" si="1261"/>
        <v>0</v>
      </c>
      <c r="EK73" s="50">
        <f t="shared" si="1262"/>
        <v>0</v>
      </c>
      <c r="EL73" s="50">
        <f t="shared" si="1263"/>
        <v>0</v>
      </c>
      <c r="EM73" s="50">
        <f t="shared" si="1264"/>
        <v>0</v>
      </c>
      <c r="EN73" s="50">
        <f t="shared" si="1265"/>
        <v>0</v>
      </c>
      <c r="EO73" s="50">
        <f t="shared" si="1266"/>
        <v>0</v>
      </c>
      <c r="EP73" s="50">
        <f t="shared" si="1267"/>
        <v>0</v>
      </c>
      <c r="EQ73" s="50">
        <f t="shared" si="1268"/>
        <v>0</v>
      </c>
      <c r="ER73" s="50">
        <f t="shared" si="1269"/>
        <v>0</v>
      </c>
      <c r="ES73" s="50">
        <f t="shared" si="1270"/>
        <v>0</v>
      </c>
      <c r="ET73" s="50">
        <f t="shared" si="1271"/>
        <v>0</v>
      </c>
      <c r="EU73" s="50">
        <f t="shared" si="1272"/>
        <v>0</v>
      </c>
      <c r="EV73" s="50">
        <f t="shared" si="1273"/>
        <v>0</v>
      </c>
      <c r="EW73" s="50">
        <f t="shared" si="1274"/>
        <v>0</v>
      </c>
      <c r="EX73" s="50">
        <f t="shared" si="1275"/>
        <v>0</v>
      </c>
      <c r="EY73" s="50">
        <f t="shared" si="1276"/>
        <v>0</v>
      </c>
      <c r="EZ73" s="50">
        <f t="shared" si="1277"/>
        <v>0</v>
      </c>
      <c r="FA73" s="50">
        <f t="shared" si="1278"/>
        <v>0</v>
      </c>
      <c r="FB73" s="50">
        <f t="shared" si="1278"/>
        <v>0</v>
      </c>
      <c r="FC73" s="50">
        <f t="shared" si="1278"/>
        <v>0</v>
      </c>
    </row>
    <row r="74" spans="2:159">
      <c r="B74" s="693"/>
      <c r="C74" s="171">
        <v>54</v>
      </c>
      <c r="D74" s="170" t="s">
        <v>253</v>
      </c>
      <c r="E74" s="192"/>
      <c r="F74" s="190"/>
      <c r="G74" s="204" t="s">
        <v>383</v>
      </c>
      <c r="H74" s="205" t="s">
        <v>394</v>
      </c>
      <c r="I74" s="205"/>
      <c r="J74" s="216"/>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73"/>
      <c r="CF74" s="177"/>
      <c r="CG74" s="177"/>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row>
    <row r="75" spans="2:159">
      <c r="B75" s="693"/>
      <c r="C75" s="171">
        <v>55</v>
      </c>
      <c r="D75" s="29" t="str">
        <f>IF(E74="Yes","If the project has an existing solar PV system, what is the system's rated production capacity (kW)?", "")</f>
        <v/>
      </c>
      <c r="E75" s="192"/>
      <c r="F75" s="190"/>
      <c r="G75" s="204" t="s">
        <v>383</v>
      </c>
      <c r="H75" s="205" t="s">
        <v>397</v>
      </c>
      <c r="I75" s="205"/>
      <c r="J75" s="216"/>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73"/>
      <c r="CF75" s="177"/>
      <c r="CG75" s="177"/>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row>
    <row r="76" spans="2:159">
      <c r="B76" s="693"/>
      <c r="C76" s="171">
        <v>56</v>
      </c>
      <c r="D76" s="29" t="str">
        <f>IF(E74="No", "Is Level 1 Feasibility Analysis complete?", "")</f>
        <v/>
      </c>
      <c r="E76" s="192"/>
      <c r="F76" s="190"/>
      <c r="G76" s="206" t="s">
        <v>389</v>
      </c>
      <c r="H76" s="205"/>
      <c r="I76" s="205"/>
      <c r="J76" s="216"/>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73"/>
      <c r="CF76" s="177"/>
      <c r="CG76" s="177">
        <v>1</v>
      </c>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f>IF(OR(AND($E76="No",CG76=1),AND($E76="Maybe", CG76=1)), 1, 0)</f>
        <v>0</v>
      </c>
    </row>
    <row r="77" spans="2:159">
      <c r="B77" s="693"/>
      <c r="C77" s="171">
        <v>57</v>
      </c>
      <c r="D77" s="54" t="str">
        <f>IF(E76 = "Yes", "Does Level 1 Feasibility Analysis indicate the project roof is a good candidate for solar PV?", "")</f>
        <v/>
      </c>
      <c r="E77" s="192"/>
      <c r="F77" s="190"/>
      <c r="G77" s="204" t="s">
        <v>398</v>
      </c>
      <c r="H77" s="205"/>
      <c r="I77" s="205"/>
      <c r="J77" s="216"/>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73"/>
      <c r="CF77" s="177"/>
      <c r="CG77" s="177"/>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row>
    <row r="78" spans="2:159">
      <c r="B78" s="693"/>
      <c r="C78" s="171">
        <v>58</v>
      </c>
      <c r="D78" s="29" t="str">
        <f>IF(E77="Yes", "Is there mechanical room or exterior space for an inverter and interconnection equipment?", "")</f>
        <v/>
      </c>
      <c r="E78" s="192"/>
      <c r="F78" s="190"/>
      <c r="G78" s="204" t="s">
        <v>383</v>
      </c>
      <c r="H78" s="205"/>
      <c r="I78" s="205"/>
      <c r="J78" s="216"/>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73"/>
      <c r="CF78" s="177"/>
      <c r="CG78" s="177"/>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row>
    <row r="79" spans="2:159" ht="30" customHeight="1">
      <c r="B79" s="693"/>
      <c r="C79" s="171">
        <v>59</v>
      </c>
      <c r="D79" s="29" t="str">
        <f>IF(E78="Yes", "If feasibility analysis indicates property is a good candidate for solar, what capacity (kW) solar PV system can the property accommodate? ", "")</f>
        <v/>
      </c>
      <c r="E79" s="192"/>
      <c r="F79" s="190"/>
      <c r="G79" s="204" t="s">
        <v>398</v>
      </c>
      <c r="H79" s="205"/>
      <c r="I79" s="205"/>
      <c r="J79" s="216"/>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73"/>
      <c r="CF79" s="177"/>
      <c r="CG79" s="177"/>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row>
    <row r="80" spans="2:159" ht="15" customHeight="1">
      <c r="B80" s="693"/>
      <c r="C80" s="189">
        <v>60</v>
      </c>
      <c r="D80" s="187" t="str">
        <f>IF(E75&gt;0,"Is there sufficient interior or exterior space for a battery?","")</f>
        <v/>
      </c>
      <c r="E80" s="702"/>
      <c r="F80" s="711"/>
      <c r="G80" s="703" t="s">
        <v>382</v>
      </c>
      <c r="H80" s="705" t="s">
        <v>383</v>
      </c>
      <c r="I80" s="705"/>
      <c r="J80" s="713"/>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73"/>
      <c r="CF80" s="177"/>
      <c r="CG80" s="177"/>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row>
    <row r="81" spans="2:159" ht="105" customHeight="1">
      <c r="B81" s="693"/>
      <c r="C81" s="63"/>
      <c r="D81" s="188" t="str">
        <f>IF(E79= "Yes", "Is there sufficient interior or exterior space for a battery?", "")</f>
        <v/>
      </c>
      <c r="E81" s="686"/>
      <c r="F81" s="712"/>
      <c r="G81" s="704"/>
      <c r="H81" s="706"/>
      <c r="I81" s="706"/>
      <c r="J81" s="714"/>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73"/>
      <c r="CF81" s="177"/>
      <c r="CG81" s="177"/>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row>
    <row r="82" spans="2:159">
      <c r="B82" s="693"/>
      <c r="C82" s="171">
        <v>61</v>
      </c>
      <c r="D82" s="29" t="str">
        <f>IF(E80="Yes","Is the potential interior location for a battery vented or can it be?", "")</f>
        <v/>
      </c>
      <c r="E82" s="192"/>
      <c r="F82" s="190"/>
      <c r="G82" s="204" t="s">
        <v>383</v>
      </c>
      <c r="H82" s="205"/>
      <c r="I82" s="205"/>
      <c r="J82" s="216"/>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73"/>
      <c r="CF82" s="177"/>
      <c r="CG82" s="177"/>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row>
    <row r="83" spans="2:159">
      <c r="B83" s="693"/>
      <c r="C83" s="171">
        <v>62</v>
      </c>
      <c r="D83" s="29" t="str">
        <f>IF(E82="Yes", "Is interior space located near existing electrical equipment and utility interconnection?", "")</f>
        <v/>
      </c>
      <c r="E83" s="192"/>
      <c r="F83" s="190"/>
      <c r="G83" s="204" t="s">
        <v>383</v>
      </c>
      <c r="H83" s="205"/>
      <c r="I83" s="205"/>
      <c r="J83" s="216"/>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73"/>
      <c r="CF83" s="177"/>
      <c r="CG83" s="177"/>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row>
    <row r="84" spans="2:159">
      <c r="B84" s="693"/>
      <c r="C84" s="171">
        <v>63</v>
      </c>
      <c r="D84" s="79" t="str">
        <f>IF(E83="Yes", "Is property master-metered?", "")</f>
        <v/>
      </c>
      <c r="E84" s="192"/>
      <c r="F84" s="190"/>
      <c r="G84" s="204" t="s">
        <v>383</v>
      </c>
      <c r="H84" s="205" t="s">
        <v>388</v>
      </c>
      <c r="I84" s="205" t="s">
        <v>399</v>
      </c>
      <c r="J84" s="216"/>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73"/>
      <c r="CF84" s="177">
        <v>1</v>
      </c>
      <c r="CG84" s="177"/>
      <c r="CI84" s="50">
        <f t="shared" ref="CI84:CR85" si="1279">IF(OR(AND($E84="Yes",M84=1),AND($E84="Maybe", M84=1)), 1, 0)</f>
        <v>0</v>
      </c>
      <c r="CJ84" s="50">
        <f t="shared" si="1279"/>
        <v>0</v>
      </c>
      <c r="CK84" s="50">
        <f t="shared" si="1279"/>
        <v>0</v>
      </c>
      <c r="CL84" s="50">
        <f t="shared" si="1279"/>
        <v>0</v>
      </c>
      <c r="CM84" s="50">
        <f t="shared" si="1279"/>
        <v>0</v>
      </c>
      <c r="CN84" s="50">
        <f t="shared" si="1279"/>
        <v>0</v>
      </c>
      <c r="CO84" s="50">
        <f t="shared" si="1279"/>
        <v>0</v>
      </c>
      <c r="CP84" s="50">
        <f t="shared" si="1279"/>
        <v>0</v>
      </c>
      <c r="CQ84" s="50">
        <f t="shared" si="1279"/>
        <v>0</v>
      </c>
      <c r="CR84" s="50">
        <f t="shared" si="1279"/>
        <v>0</v>
      </c>
      <c r="CS84" s="50">
        <f t="shared" ref="CS84:DB85" si="1280">IF(OR(AND($E84="Yes",W84=1),AND($E84="Maybe", W84=1)), 1, 0)</f>
        <v>0</v>
      </c>
      <c r="CT84" s="50">
        <f t="shared" si="1280"/>
        <v>0</v>
      </c>
      <c r="CU84" s="50">
        <f t="shared" si="1280"/>
        <v>0</v>
      </c>
      <c r="CV84" s="50">
        <f t="shared" si="1280"/>
        <v>0</v>
      </c>
      <c r="CW84" s="50">
        <f t="shared" si="1280"/>
        <v>0</v>
      </c>
      <c r="CX84" s="50">
        <f t="shared" si="1280"/>
        <v>0</v>
      </c>
      <c r="CY84" s="50">
        <f t="shared" si="1280"/>
        <v>0</v>
      </c>
      <c r="CZ84" s="50">
        <f t="shared" si="1280"/>
        <v>0</v>
      </c>
      <c r="DA84" s="50">
        <f t="shared" si="1280"/>
        <v>0</v>
      </c>
      <c r="DB84" s="50">
        <f t="shared" si="1280"/>
        <v>0</v>
      </c>
      <c r="DC84" s="50">
        <f t="shared" ref="DC84:DL85" si="1281">IF(OR(AND($E84="Yes",AG84=1),AND($E84="Maybe", AG84=1)), 1, 0)</f>
        <v>0</v>
      </c>
      <c r="DD84" s="50">
        <f t="shared" si="1281"/>
        <v>0</v>
      </c>
      <c r="DE84" s="50">
        <f t="shared" si="1281"/>
        <v>0</v>
      </c>
      <c r="DF84" s="50">
        <f t="shared" si="1281"/>
        <v>0</v>
      </c>
      <c r="DG84" s="50">
        <f t="shared" si="1281"/>
        <v>0</v>
      </c>
      <c r="DH84" s="50">
        <f t="shared" si="1281"/>
        <v>0</v>
      </c>
      <c r="DI84" s="50">
        <f t="shared" si="1281"/>
        <v>0</v>
      </c>
      <c r="DJ84" s="50">
        <f t="shared" si="1281"/>
        <v>0</v>
      </c>
      <c r="DK84" s="50">
        <f t="shared" si="1281"/>
        <v>0</v>
      </c>
      <c r="DL84" s="50">
        <f t="shared" si="1281"/>
        <v>0</v>
      </c>
      <c r="DM84" s="50">
        <f t="shared" ref="DM84:DV85" si="1282">IF(OR(AND($E84="Yes",AQ84=1),AND($E84="Maybe", AQ84=1)), 1, 0)</f>
        <v>0</v>
      </c>
      <c r="DN84" s="50">
        <f t="shared" si="1282"/>
        <v>0</v>
      </c>
      <c r="DO84" s="50">
        <f t="shared" si="1282"/>
        <v>0</v>
      </c>
      <c r="DP84" s="50">
        <f t="shared" si="1282"/>
        <v>0</v>
      </c>
      <c r="DQ84" s="50">
        <f t="shared" si="1282"/>
        <v>0</v>
      </c>
      <c r="DR84" s="50">
        <f t="shared" si="1282"/>
        <v>0</v>
      </c>
      <c r="DS84" s="50">
        <f t="shared" si="1282"/>
        <v>0</v>
      </c>
      <c r="DT84" s="50">
        <f t="shared" si="1282"/>
        <v>0</v>
      </c>
      <c r="DU84" s="50">
        <f t="shared" si="1282"/>
        <v>0</v>
      </c>
      <c r="DV84" s="50">
        <f t="shared" si="1282"/>
        <v>0</v>
      </c>
      <c r="DW84" s="50">
        <f t="shared" ref="DW84:EF85" si="1283">IF(OR(AND($E84="Yes",BA84=1),AND($E84="Maybe", BA84=1)), 1, 0)</f>
        <v>0</v>
      </c>
      <c r="DX84" s="50">
        <f t="shared" si="1283"/>
        <v>0</v>
      </c>
      <c r="DY84" s="50">
        <f t="shared" si="1283"/>
        <v>0</v>
      </c>
      <c r="DZ84" s="50">
        <f t="shared" si="1283"/>
        <v>0</v>
      </c>
      <c r="EA84" s="50">
        <f t="shared" si="1283"/>
        <v>0</v>
      </c>
      <c r="EB84" s="50">
        <f t="shared" si="1283"/>
        <v>0</v>
      </c>
      <c r="EC84" s="50">
        <f t="shared" si="1283"/>
        <v>0</v>
      </c>
      <c r="ED84" s="50">
        <f t="shared" si="1283"/>
        <v>0</v>
      </c>
      <c r="EE84" s="50">
        <f t="shared" si="1283"/>
        <v>0</v>
      </c>
      <c r="EF84" s="50">
        <f t="shared" si="1283"/>
        <v>0</v>
      </c>
      <c r="EG84" s="50">
        <f t="shared" ref="EG84:EP85" si="1284">IF(OR(AND($E84="Yes",BK84=1),AND($E84="Maybe", BK84=1)), 1, 0)</f>
        <v>0</v>
      </c>
      <c r="EH84" s="50">
        <f t="shared" si="1284"/>
        <v>0</v>
      </c>
      <c r="EI84" s="50">
        <f t="shared" si="1284"/>
        <v>0</v>
      </c>
      <c r="EJ84" s="50">
        <f t="shared" si="1284"/>
        <v>0</v>
      </c>
      <c r="EK84" s="50">
        <f t="shared" si="1284"/>
        <v>0</v>
      </c>
      <c r="EL84" s="50">
        <f t="shared" si="1284"/>
        <v>0</v>
      </c>
      <c r="EM84" s="50">
        <f t="shared" si="1284"/>
        <v>0</v>
      </c>
      <c r="EN84" s="50">
        <f t="shared" si="1284"/>
        <v>0</v>
      </c>
      <c r="EO84" s="50">
        <f t="shared" si="1284"/>
        <v>0</v>
      </c>
      <c r="EP84" s="50">
        <f t="shared" si="1284"/>
        <v>0</v>
      </c>
      <c r="EQ84" s="50">
        <f t="shared" ref="EQ84:EZ85" si="1285">IF(OR(AND($E84="Yes",BU84=1),AND($E84="Maybe", BU84=1)), 1, 0)</f>
        <v>0</v>
      </c>
      <c r="ER84" s="50">
        <f t="shared" si="1285"/>
        <v>0</v>
      </c>
      <c r="ES84" s="50">
        <f t="shared" si="1285"/>
        <v>0</v>
      </c>
      <c r="ET84" s="50">
        <f t="shared" si="1285"/>
        <v>0</v>
      </c>
      <c r="EU84" s="50">
        <f t="shared" si="1285"/>
        <v>0</v>
      </c>
      <c r="EV84" s="50">
        <f t="shared" si="1285"/>
        <v>0</v>
      </c>
      <c r="EW84" s="50">
        <f t="shared" si="1285"/>
        <v>0</v>
      </c>
      <c r="EX84" s="50">
        <f t="shared" si="1285"/>
        <v>0</v>
      </c>
      <c r="EY84" s="50">
        <f t="shared" si="1285"/>
        <v>0</v>
      </c>
      <c r="EZ84" s="50">
        <f t="shared" si="1285"/>
        <v>0</v>
      </c>
      <c r="FA84" s="50">
        <f t="shared" ref="FA84:FC85" si="1286">IF(OR(AND($E84="Yes",CE84=1),AND($E84="Maybe", CE84=1)), 1, 0)</f>
        <v>0</v>
      </c>
      <c r="FB84" s="50">
        <f t="shared" si="1286"/>
        <v>0</v>
      </c>
      <c r="FC84" s="50">
        <f t="shared" si="1286"/>
        <v>0</v>
      </c>
    </row>
    <row r="85" spans="2:159" ht="30" customHeight="1">
      <c r="B85" s="693"/>
      <c r="C85" s="171">
        <v>64</v>
      </c>
      <c r="D85" s="29" t="str">
        <f>IF(E84="Yes", "Is the property subject to demand charges, listed per kW on the electric bill, and are demand charges ≥$15/kW?", "")</f>
        <v/>
      </c>
      <c r="E85" s="192"/>
      <c r="F85" s="190"/>
      <c r="G85" s="204" t="s">
        <v>397</v>
      </c>
      <c r="H85" s="205" t="s">
        <v>388</v>
      </c>
      <c r="I85" s="205" t="s">
        <v>399</v>
      </c>
      <c r="J85" s="216"/>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73"/>
      <c r="CF85" s="177"/>
      <c r="CG85" s="177">
        <v>1</v>
      </c>
      <c r="CI85" s="50">
        <f t="shared" si="1279"/>
        <v>0</v>
      </c>
      <c r="CJ85" s="50">
        <f t="shared" si="1279"/>
        <v>0</v>
      </c>
      <c r="CK85" s="50">
        <f t="shared" si="1279"/>
        <v>0</v>
      </c>
      <c r="CL85" s="50">
        <f t="shared" si="1279"/>
        <v>0</v>
      </c>
      <c r="CM85" s="50">
        <f t="shared" si="1279"/>
        <v>0</v>
      </c>
      <c r="CN85" s="50">
        <f t="shared" si="1279"/>
        <v>0</v>
      </c>
      <c r="CO85" s="50">
        <f t="shared" si="1279"/>
        <v>0</v>
      </c>
      <c r="CP85" s="50">
        <f t="shared" si="1279"/>
        <v>0</v>
      </c>
      <c r="CQ85" s="50">
        <f t="shared" si="1279"/>
        <v>0</v>
      </c>
      <c r="CR85" s="50">
        <f t="shared" si="1279"/>
        <v>0</v>
      </c>
      <c r="CS85" s="50">
        <f t="shared" si="1280"/>
        <v>0</v>
      </c>
      <c r="CT85" s="50">
        <f t="shared" si="1280"/>
        <v>0</v>
      </c>
      <c r="CU85" s="50">
        <f t="shared" si="1280"/>
        <v>0</v>
      </c>
      <c r="CV85" s="50">
        <f t="shared" si="1280"/>
        <v>0</v>
      </c>
      <c r="CW85" s="50">
        <f t="shared" si="1280"/>
        <v>0</v>
      </c>
      <c r="CX85" s="50">
        <f t="shared" si="1280"/>
        <v>0</v>
      </c>
      <c r="CY85" s="50">
        <f t="shared" si="1280"/>
        <v>0</v>
      </c>
      <c r="CZ85" s="50">
        <f t="shared" si="1280"/>
        <v>0</v>
      </c>
      <c r="DA85" s="50">
        <f t="shared" si="1280"/>
        <v>0</v>
      </c>
      <c r="DB85" s="50">
        <f t="shared" si="1280"/>
        <v>0</v>
      </c>
      <c r="DC85" s="50">
        <f t="shared" si="1281"/>
        <v>0</v>
      </c>
      <c r="DD85" s="50">
        <f t="shared" si="1281"/>
        <v>0</v>
      </c>
      <c r="DE85" s="50">
        <f t="shared" si="1281"/>
        <v>0</v>
      </c>
      <c r="DF85" s="50">
        <f t="shared" si="1281"/>
        <v>0</v>
      </c>
      <c r="DG85" s="50">
        <f t="shared" si="1281"/>
        <v>0</v>
      </c>
      <c r="DH85" s="50">
        <f t="shared" si="1281"/>
        <v>0</v>
      </c>
      <c r="DI85" s="50">
        <f t="shared" si="1281"/>
        <v>0</v>
      </c>
      <c r="DJ85" s="50">
        <f t="shared" si="1281"/>
        <v>0</v>
      </c>
      <c r="DK85" s="50">
        <f t="shared" si="1281"/>
        <v>0</v>
      </c>
      <c r="DL85" s="50">
        <f t="shared" si="1281"/>
        <v>0</v>
      </c>
      <c r="DM85" s="50">
        <f t="shared" si="1282"/>
        <v>0</v>
      </c>
      <c r="DN85" s="50">
        <f t="shared" si="1282"/>
        <v>0</v>
      </c>
      <c r="DO85" s="50">
        <f t="shared" si="1282"/>
        <v>0</v>
      </c>
      <c r="DP85" s="50">
        <f t="shared" si="1282"/>
        <v>0</v>
      </c>
      <c r="DQ85" s="50">
        <f t="shared" si="1282"/>
        <v>0</v>
      </c>
      <c r="DR85" s="50">
        <f t="shared" si="1282"/>
        <v>0</v>
      </c>
      <c r="DS85" s="50">
        <f t="shared" si="1282"/>
        <v>0</v>
      </c>
      <c r="DT85" s="50">
        <f t="shared" si="1282"/>
        <v>0</v>
      </c>
      <c r="DU85" s="50">
        <f t="shared" si="1282"/>
        <v>0</v>
      </c>
      <c r="DV85" s="50">
        <f t="shared" si="1282"/>
        <v>0</v>
      </c>
      <c r="DW85" s="50">
        <f t="shared" si="1283"/>
        <v>0</v>
      </c>
      <c r="DX85" s="50">
        <f t="shared" si="1283"/>
        <v>0</v>
      </c>
      <c r="DY85" s="50">
        <f t="shared" si="1283"/>
        <v>0</v>
      </c>
      <c r="DZ85" s="50">
        <f t="shared" si="1283"/>
        <v>0</v>
      </c>
      <c r="EA85" s="50">
        <f t="shared" si="1283"/>
        <v>0</v>
      </c>
      <c r="EB85" s="50">
        <f t="shared" si="1283"/>
        <v>0</v>
      </c>
      <c r="EC85" s="50">
        <f t="shared" si="1283"/>
        <v>0</v>
      </c>
      <c r="ED85" s="50">
        <f t="shared" si="1283"/>
        <v>0</v>
      </c>
      <c r="EE85" s="50">
        <f t="shared" si="1283"/>
        <v>0</v>
      </c>
      <c r="EF85" s="50">
        <f t="shared" si="1283"/>
        <v>0</v>
      </c>
      <c r="EG85" s="50">
        <f t="shared" si="1284"/>
        <v>0</v>
      </c>
      <c r="EH85" s="50">
        <f t="shared" si="1284"/>
        <v>0</v>
      </c>
      <c r="EI85" s="50">
        <f t="shared" si="1284"/>
        <v>0</v>
      </c>
      <c r="EJ85" s="50">
        <f t="shared" si="1284"/>
        <v>0</v>
      </c>
      <c r="EK85" s="50">
        <f t="shared" si="1284"/>
        <v>0</v>
      </c>
      <c r="EL85" s="50">
        <f t="shared" si="1284"/>
        <v>0</v>
      </c>
      <c r="EM85" s="50">
        <f t="shared" si="1284"/>
        <v>0</v>
      </c>
      <c r="EN85" s="50">
        <f t="shared" si="1284"/>
        <v>0</v>
      </c>
      <c r="EO85" s="50">
        <f t="shared" si="1284"/>
        <v>0</v>
      </c>
      <c r="EP85" s="50">
        <f t="shared" si="1284"/>
        <v>0</v>
      </c>
      <c r="EQ85" s="50">
        <f t="shared" si="1285"/>
        <v>0</v>
      </c>
      <c r="ER85" s="50">
        <f t="shared" si="1285"/>
        <v>0</v>
      </c>
      <c r="ES85" s="50">
        <f t="shared" si="1285"/>
        <v>0</v>
      </c>
      <c r="ET85" s="50">
        <f t="shared" si="1285"/>
        <v>0</v>
      </c>
      <c r="EU85" s="50">
        <f t="shared" si="1285"/>
        <v>0</v>
      </c>
      <c r="EV85" s="50">
        <f t="shared" si="1285"/>
        <v>0</v>
      </c>
      <c r="EW85" s="50">
        <f t="shared" si="1285"/>
        <v>0</v>
      </c>
      <c r="EX85" s="50">
        <f t="shared" si="1285"/>
        <v>0</v>
      </c>
      <c r="EY85" s="50">
        <f t="shared" si="1285"/>
        <v>0</v>
      </c>
      <c r="EZ85" s="50">
        <f t="shared" si="1285"/>
        <v>0</v>
      </c>
      <c r="FA85" s="50">
        <f t="shared" si="1286"/>
        <v>0</v>
      </c>
      <c r="FB85" s="50">
        <f t="shared" si="1286"/>
        <v>0</v>
      </c>
      <c r="FC85" s="50">
        <f t="shared" si="1286"/>
        <v>0</v>
      </c>
    </row>
    <row r="86" spans="2:159">
      <c r="B86" s="707" t="s">
        <v>25</v>
      </c>
      <c r="C86" s="54">
        <v>65</v>
      </c>
      <c r="D86" s="29" t="s">
        <v>119</v>
      </c>
      <c r="E86" s="192"/>
      <c r="F86" s="190"/>
      <c r="G86" s="204" t="s">
        <v>383</v>
      </c>
      <c r="H86" s="205"/>
      <c r="I86" s="205"/>
      <c r="J86" s="216"/>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v>1</v>
      </c>
      <c r="AZ86" s="15"/>
      <c r="BA86" s="15"/>
      <c r="BB86" s="15">
        <v>1</v>
      </c>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73"/>
      <c r="CF86" s="177"/>
      <c r="CG86" s="177"/>
      <c r="CI86" s="50">
        <f t="shared" si="1209"/>
        <v>0</v>
      </c>
      <c r="CJ86" s="50">
        <f t="shared" si="1210"/>
        <v>0</v>
      </c>
      <c r="CK86" s="50">
        <f t="shared" si="1211"/>
        <v>0</v>
      </c>
      <c r="CL86" s="50">
        <f t="shared" si="1212"/>
        <v>0</v>
      </c>
      <c r="CM86" s="50">
        <f t="shared" si="1213"/>
        <v>0</v>
      </c>
      <c r="CN86" s="50">
        <f t="shared" si="1214"/>
        <v>0</v>
      </c>
      <c r="CO86" s="50">
        <f t="shared" si="1215"/>
        <v>0</v>
      </c>
      <c r="CP86" s="50">
        <f t="shared" si="1216"/>
        <v>0</v>
      </c>
      <c r="CQ86" s="50">
        <f t="shared" si="1217"/>
        <v>0</v>
      </c>
      <c r="CR86" s="50">
        <f t="shared" si="1218"/>
        <v>0</v>
      </c>
      <c r="CS86" s="50">
        <f t="shared" si="1219"/>
        <v>0</v>
      </c>
      <c r="CT86" s="50">
        <f t="shared" si="1220"/>
        <v>0</v>
      </c>
      <c r="CU86" s="50">
        <f t="shared" si="1221"/>
        <v>0</v>
      </c>
      <c r="CV86" s="50">
        <f t="shared" si="1222"/>
        <v>0</v>
      </c>
      <c r="CW86" s="50">
        <f t="shared" si="1223"/>
        <v>0</v>
      </c>
      <c r="CX86" s="50">
        <f t="shared" si="1224"/>
        <v>0</v>
      </c>
      <c r="CY86" s="50">
        <f t="shared" si="1225"/>
        <v>0</v>
      </c>
      <c r="CZ86" s="50">
        <f t="shared" si="1226"/>
        <v>0</v>
      </c>
      <c r="DA86" s="50">
        <f t="shared" si="1227"/>
        <v>0</v>
      </c>
      <c r="DB86" s="50">
        <f t="shared" si="1228"/>
        <v>0</v>
      </c>
      <c r="DC86" s="50">
        <f t="shared" si="1229"/>
        <v>0</v>
      </c>
      <c r="DD86" s="50">
        <f t="shared" si="1230"/>
        <v>0</v>
      </c>
      <c r="DE86" s="50">
        <f t="shared" si="1231"/>
        <v>0</v>
      </c>
      <c r="DF86" s="50">
        <f t="shared" si="1232"/>
        <v>0</v>
      </c>
      <c r="DG86" s="50">
        <f t="shared" si="1233"/>
        <v>0</v>
      </c>
      <c r="DH86" s="50">
        <f t="shared" si="1234"/>
        <v>0</v>
      </c>
      <c r="DI86" s="50">
        <f t="shared" si="1235"/>
        <v>0</v>
      </c>
      <c r="DJ86" s="50">
        <f t="shared" si="1236"/>
        <v>0</v>
      </c>
      <c r="DK86" s="50">
        <f t="shared" si="1237"/>
        <v>0</v>
      </c>
      <c r="DL86" s="50">
        <f t="shared" si="1238"/>
        <v>0</v>
      </c>
      <c r="DM86" s="50">
        <f t="shared" si="1239"/>
        <v>0</v>
      </c>
      <c r="DN86" s="50">
        <f t="shared" si="1240"/>
        <v>0</v>
      </c>
      <c r="DO86" s="50">
        <f t="shared" si="1241"/>
        <v>0</v>
      </c>
      <c r="DP86" s="50">
        <f t="shared" si="1242"/>
        <v>0</v>
      </c>
      <c r="DQ86" s="50">
        <f t="shared" si="1243"/>
        <v>0</v>
      </c>
      <c r="DR86" s="50">
        <f t="shared" si="1244"/>
        <v>0</v>
      </c>
      <c r="DS86" s="50">
        <f t="shared" si="1245"/>
        <v>0</v>
      </c>
      <c r="DT86" s="50">
        <f t="shared" si="1246"/>
        <v>0</v>
      </c>
      <c r="DU86" s="50">
        <f t="shared" si="1247"/>
        <v>0</v>
      </c>
      <c r="DV86" s="50">
        <f t="shared" si="1248"/>
        <v>0</v>
      </c>
      <c r="DW86" s="50">
        <f t="shared" si="1248"/>
        <v>0</v>
      </c>
      <c r="DX86" s="50">
        <f t="shared" si="1249"/>
        <v>0</v>
      </c>
      <c r="DY86" s="50">
        <f t="shared" si="1250"/>
        <v>0</v>
      </c>
      <c r="DZ86" s="50">
        <f t="shared" si="1251"/>
        <v>0</v>
      </c>
      <c r="EA86" s="50">
        <f t="shared" si="1252"/>
        <v>0</v>
      </c>
      <c r="EB86" s="50">
        <f t="shared" si="1253"/>
        <v>0</v>
      </c>
      <c r="EC86" s="50">
        <f t="shared" si="1254"/>
        <v>0</v>
      </c>
      <c r="ED86" s="50">
        <f t="shared" si="1255"/>
        <v>0</v>
      </c>
      <c r="EE86" s="50">
        <f t="shared" si="1256"/>
        <v>0</v>
      </c>
      <c r="EF86" s="50">
        <f t="shared" si="1257"/>
        <v>0</v>
      </c>
      <c r="EG86" s="50">
        <f t="shared" si="1258"/>
        <v>0</v>
      </c>
      <c r="EH86" s="50">
        <f t="shared" si="1259"/>
        <v>0</v>
      </c>
      <c r="EI86" s="50">
        <f t="shared" si="1260"/>
        <v>0</v>
      </c>
      <c r="EJ86" s="50">
        <f t="shared" si="1261"/>
        <v>0</v>
      </c>
      <c r="EK86" s="50">
        <f t="shared" si="1262"/>
        <v>0</v>
      </c>
      <c r="EL86" s="50">
        <f t="shared" si="1263"/>
        <v>0</v>
      </c>
      <c r="EM86" s="50">
        <f t="shared" si="1264"/>
        <v>0</v>
      </c>
      <c r="EN86" s="50">
        <f t="shared" si="1265"/>
        <v>0</v>
      </c>
      <c r="EO86" s="50">
        <f t="shared" si="1266"/>
        <v>0</v>
      </c>
      <c r="EP86" s="50">
        <f t="shared" si="1267"/>
        <v>0</v>
      </c>
      <c r="EQ86" s="50">
        <f t="shared" si="1268"/>
        <v>0</v>
      </c>
      <c r="ER86" s="50">
        <f t="shared" si="1269"/>
        <v>0</v>
      </c>
      <c r="ES86" s="50">
        <f t="shared" si="1270"/>
        <v>0</v>
      </c>
      <c r="ET86" s="50">
        <f t="shared" si="1271"/>
        <v>0</v>
      </c>
      <c r="EU86" s="50">
        <f t="shared" si="1272"/>
        <v>0</v>
      </c>
      <c r="EV86" s="50">
        <f t="shared" si="1273"/>
        <v>0</v>
      </c>
      <c r="EW86" s="50">
        <f t="shared" si="1274"/>
        <v>0</v>
      </c>
      <c r="EX86" s="50">
        <f t="shared" si="1275"/>
        <v>0</v>
      </c>
      <c r="EY86" s="50">
        <f t="shared" si="1276"/>
        <v>0</v>
      </c>
      <c r="EZ86" s="50">
        <f t="shared" si="1277"/>
        <v>0</v>
      </c>
      <c r="FA86" s="50">
        <f>IF(OR(AND($E86="No",CE86=1),AND($E86="Maybe", CE86=1)), 1, 0)</f>
        <v>0</v>
      </c>
      <c r="FB86" s="50">
        <f>IF(OR(AND($E86="No",CF86=1),AND($E86="Maybe", CF86=1)), 1, 0)</f>
        <v>0</v>
      </c>
      <c r="FC86" s="50">
        <f>IF(OR(AND($E86="No",CG86=1),AND($E86="Maybe", CG86=1)), 1, 0)</f>
        <v>0</v>
      </c>
    </row>
    <row r="87" spans="2:159">
      <c r="B87" s="698"/>
      <c r="C87" s="54">
        <v>66</v>
      </c>
      <c r="D87" s="29" t="s">
        <v>126</v>
      </c>
      <c r="E87" s="192"/>
      <c r="F87" s="190"/>
      <c r="G87" s="204" t="s">
        <v>383</v>
      </c>
      <c r="H87" s="205" t="s">
        <v>395</v>
      </c>
      <c r="I87" s="205"/>
      <c r="J87" s="216"/>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73"/>
      <c r="CF87" s="177"/>
      <c r="CG87" s="177"/>
      <c r="CI87" s="51">
        <f t="shared" ref="CI87:DN87" si="1287">IF(OR(AND($E87="Yes",M87=1),AND($E87="Maybe", M87=1)), 1, 0)</f>
        <v>0</v>
      </c>
      <c r="CJ87" s="51">
        <f t="shared" si="1287"/>
        <v>0</v>
      </c>
      <c r="CK87" s="51">
        <f t="shared" si="1287"/>
        <v>0</v>
      </c>
      <c r="CL87" s="51">
        <f t="shared" si="1287"/>
        <v>0</v>
      </c>
      <c r="CM87" s="51">
        <f t="shared" si="1287"/>
        <v>0</v>
      </c>
      <c r="CN87" s="51">
        <f t="shared" si="1287"/>
        <v>0</v>
      </c>
      <c r="CO87" s="51">
        <f t="shared" si="1287"/>
        <v>0</v>
      </c>
      <c r="CP87" s="51">
        <f t="shared" si="1287"/>
        <v>0</v>
      </c>
      <c r="CQ87" s="51">
        <f t="shared" si="1287"/>
        <v>0</v>
      </c>
      <c r="CR87" s="51">
        <f t="shared" si="1287"/>
        <v>0</v>
      </c>
      <c r="CS87" s="51">
        <f t="shared" si="1287"/>
        <v>0</v>
      </c>
      <c r="CT87" s="51">
        <f t="shared" si="1287"/>
        <v>0</v>
      </c>
      <c r="CU87" s="51">
        <f t="shared" si="1287"/>
        <v>0</v>
      </c>
      <c r="CV87" s="51">
        <f t="shared" si="1287"/>
        <v>0</v>
      </c>
      <c r="CW87" s="51">
        <f t="shared" si="1287"/>
        <v>0</v>
      </c>
      <c r="CX87" s="51">
        <f t="shared" si="1287"/>
        <v>0</v>
      </c>
      <c r="CY87" s="51">
        <f t="shared" si="1287"/>
        <v>0</v>
      </c>
      <c r="CZ87" s="51">
        <f t="shared" si="1287"/>
        <v>0</v>
      </c>
      <c r="DA87" s="51">
        <f t="shared" si="1287"/>
        <v>0</v>
      </c>
      <c r="DB87" s="51">
        <f t="shared" si="1287"/>
        <v>0</v>
      </c>
      <c r="DC87" s="51">
        <f t="shared" si="1287"/>
        <v>0</v>
      </c>
      <c r="DD87" s="51">
        <f t="shared" si="1287"/>
        <v>0</v>
      </c>
      <c r="DE87" s="51">
        <f t="shared" si="1287"/>
        <v>0</v>
      </c>
      <c r="DF87" s="51">
        <f t="shared" si="1287"/>
        <v>0</v>
      </c>
      <c r="DG87" s="51">
        <f t="shared" si="1287"/>
        <v>0</v>
      </c>
      <c r="DH87" s="51">
        <f t="shared" si="1287"/>
        <v>0</v>
      </c>
      <c r="DI87" s="51">
        <f t="shared" si="1287"/>
        <v>0</v>
      </c>
      <c r="DJ87" s="51">
        <f t="shared" si="1287"/>
        <v>0</v>
      </c>
      <c r="DK87" s="51">
        <f t="shared" si="1287"/>
        <v>0</v>
      </c>
      <c r="DL87" s="51">
        <f t="shared" si="1287"/>
        <v>0</v>
      </c>
      <c r="DM87" s="51">
        <f t="shared" si="1287"/>
        <v>0</v>
      </c>
      <c r="DN87" s="51">
        <f t="shared" si="1287"/>
        <v>0</v>
      </c>
      <c r="DO87" s="51">
        <f t="shared" ref="DO87:ET87" si="1288">IF(OR(AND($E87="Yes",AS87=1),AND($E87="Maybe", AS87=1)), 1, 0)</f>
        <v>0</v>
      </c>
      <c r="DP87" s="51">
        <f t="shared" si="1288"/>
        <v>0</v>
      </c>
      <c r="DQ87" s="51">
        <f t="shared" si="1288"/>
        <v>0</v>
      </c>
      <c r="DR87" s="51">
        <f t="shared" si="1288"/>
        <v>0</v>
      </c>
      <c r="DS87" s="51">
        <f t="shared" si="1288"/>
        <v>0</v>
      </c>
      <c r="DT87" s="51">
        <f t="shared" si="1288"/>
        <v>0</v>
      </c>
      <c r="DU87" s="51">
        <f t="shared" si="1288"/>
        <v>0</v>
      </c>
      <c r="DV87" s="51">
        <f t="shared" si="1288"/>
        <v>0</v>
      </c>
      <c r="DW87" s="51">
        <f t="shared" si="1288"/>
        <v>0</v>
      </c>
      <c r="DX87" s="51">
        <f t="shared" si="1288"/>
        <v>0</v>
      </c>
      <c r="DY87" s="51">
        <f t="shared" si="1288"/>
        <v>0</v>
      </c>
      <c r="DZ87" s="51">
        <f t="shared" si="1288"/>
        <v>0</v>
      </c>
      <c r="EA87" s="51">
        <f t="shared" si="1288"/>
        <v>0</v>
      </c>
      <c r="EB87" s="51">
        <f t="shared" si="1288"/>
        <v>0</v>
      </c>
      <c r="EC87" s="51">
        <f t="shared" si="1288"/>
        <v>0</v>
      </c>
      <c r="ED87" s="51">
        <f t="shared" si="1288"/>
        <v>0</v>
      </c>
      <c r="EE87" s="51">
        <f t="shared" si="1288"/>
        <v>0</v>
      </c>
      <c r="EF87" s="51">
        <f t="shared" si="1288"/>
        <v>0</v>
      </c>
      <c r="EG87" s="51">
        <f t="shared" si="1288"/>
        <v>0</v>
      </c>
      <c r="EH87" s="51">
        <f t="shared" si="1288"/>
        <v>0</v>
      </c>
      <c r="EI87" s="51">
        <f t="shared" si="1288"/>
        <v>0</v>
      </c>
      <c r="EJ87" s="51">
        <f t="shared" si="1288"/>
        <v>0</v>
      </c>
      <c r="EK87" s="51">
        <f t="shared" si="1288"/>
        <v>0</v>
      </c>
      <c r="EL87" s="51">
        <f t="shared" si="1288"/>
        <v>0</v>
      </c>
      <c r="EM87" s="51">
        <f t="shared" si="1288"/>
        <v>0</v>
      </c>
      <c r="EN87" s="51">
        <f t="shared" si="1288"/>
        <v>0</v>
      </c>
      <c r="EO87" s="51">
        <f t="shared" si="1288"/>
        <v>0</v>
      </c>
      <c r="EP87" s="51">
        <f t="shared" si="1288"/>
        <v>0</v>
      </c>
      <c r="EQ87" s="51">
        <f t="shared" si="1288"/>
        <v>0</v>
      </c>
      <c r="ER87" s="51">
        <f t="shared" si="1288"/>
        <v>0</v>
      </c>
      <c r="ES87" s="51">
        <f t="shared" si="1288"/>
        <v>0</v>
      </c>
      <c r="ET87" s="51">
        <f t="shared" si="1288"/>
        <v>0</v>
      </c>
      <c r="EU87" s="51">
        <f t="shared" ref="EU87:FC87" si="1289">IF(OR(AND($E87="Yes",BY87=1),AND($E87="Maybe", BY87=1)), 1, 0)</f>
        <v>0</v>
      </c>
      <c r="EV87" s="51">
        <f t="shared" si="1289"/>
        <v>0</v>
      </c>
      <c r="EW87" s="51">
        <f t="shared" si="1289"/>
        <v>0</v>
      </c>
      <c r="EX87" s="51">
        <f t="shared" si="1289"/>
        <v>0</v>
      </c>
      <c r="EY87" s="51">
        <f t="shared" si="1289"/>
        <v>0</v>
      </c>
      <c r="EZ87" s="51">
        <f t="shared" si="1289"/>
        <v>0</v>
      </c>
      <c r="FA87" s="51">
        <f t="shared" si="1289"/>
        <v>0</v>
      </c>
      <c r="FB87" s="51">
        <f t="shared" si="1289"/>
        <v>0</v>
      </c>
      <c r="FC87" s="51">
        <f t="shared" si="1289"/>
        <v>0</v>
      </c>
    </row>
    <row r="88" spans="2:159">
      <c r="B88" s="698"/>
      <c r="C88" s="54">
        <v>67</v>
      </c>
      <c r="D88" s="29" t="s">
        <v>139</v>
      </c>
      <c r="E88" s="192"/>
      <c r="F88" s="190"/>
      <c r="G88" s="204" t="s">
        <v>383</v>
      </c>
      <c r="H88" s="205"/>
      <c r="I88" s="205"/>
      <c r="J88" s="216"/>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v>1</v>
      </c>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73"/>
      <c r="CF88" s="177"/>
      <c r="CG88" s="177"/>
      <c r="CI88" s="50">
        <f t="shared" ref="CI88:DN88" si="1290">IF(OR(AND($E88="No",M88=1),AND($E88="Maybe", M88=1)), 1, 0)</f>
        <v>0</v>
      </c>
      <c r="CJ88" s="50">
        <f t="shared" si="1290"/>
        <v>0</v>
      </c>
      <c r="CK88" s="50">
        <f t="shared" si="1290"/>
        <v>0</v>
      </c>
      <c r="CL88" s="50">
        <f t="shared" si="1290"/>
        <v>0</v>
      </c>
      <c r="CM88" s="50">
        <f t="shared" si="1290"/>
        <v>0</v>
      </c>
      <c r="CN88" s="50">
        <f t="shared" si="1290"/>
        <v>0</v>
      </c>
      <c r="CO88" s="50">
        <f t="shared" si="1290"/>
        <v>0</v>
      </c>
      <c r="CP88" s="50">
        <f t="shared" si="1290"/>
        <v>0</v>
      </c>
      <c r="CQ88" s="50">
        <f t="shared" si="1290"/>
        <v>0</v>
      </c>
      <c r="CR88" s="50">
        <f t="shared" si="1290"/>
        <v>0</v>
      </c>
      <c r="CS88" s="50">
        <f t="shared" si="1290"/>
        <v>0</v>
      </c>
      <c r="CT88" s="50">
        <f t="shared" si="1290"/>
        <v>0</v>
      </c>
      <c r="CU88" s="50">
        <f t="shared" si="1290"/>
        <v>0</v>
      </c>
      <c r="CV88" s="50">
        <f t="shared" si="1290"/>
        <v>0</v>
      </c>
      <c r="CW88" s="50">
        <f t="shared" si="1290"/>
        <v>0</v>
      </c>
      <c r="CX88" s="50">
        <f t="shared" si="1290"/>
        <v>0</v>
      </c>
      <c r="CY88" s="50">
        <f t="shared" si="1290"/>
        <v>0</v>
      </c>
      <c r="CZ88" s="50">
        <f t="shared" si="1290"/>
        <v>0</v>
      </c>
      <c r="DA88" s="50">
        <f t="shared" si="1290"/>
        <v>0</v>
      </c>
      <c r="DB88" s="50">
        <f t="shared" si="1290"/>
        <v>0</v>
      </c>
      <c r="DC88" s="50">
        <f t="shared" si="1290"/>
        <v>0</v>
      </c>
      <c r="DD88" s="50">
        <f t="shared" si="1290"/>
        <v>0</v>
      </c>
      <c r="DE88" s="50">
        <f t="shared" si="1290"/>
        <v>0</v>
      </c>
      <c r="DF88" s="50">
        <f t="shared" si="1290"/>
        <v>0</v>
      </c>
      <c r="DG88" s="50">
        <f t="shared" si="1290"/>
        <v>0</v>
      </c>
      <c r="DH88" s="50">
        <f t="shared" si="1290"/>
        <v>0</v>
      </c>
      <c r="DI88" s="50">
        <f t="shared" si="1290"/>
        <v>0</v>
      </c>
      <c r="DJ88" s="50">
        <f t="shared" si="1290"/>
        <v>0</v>
      </c>
      <c r="DK88" s="50">
        <f t="shared" si="1290"/>
        <v>0</v>
      </c>
      <c r="DL88" s="50">
        <f t="shared" si="1290"/>
        <v>0</v>
      </c>
      <c r="DM88" s="50">
        <f t="shared" si="1290"/>
        <v>0</v>
      </c>
      <c r="DN88" s="50">
        <f t="shared" si="1290"/>
        <v>0</v>
      </c>
      <c r="DO88" s="50">
        <f t="shared" ref="DO88:ET88" si="1291">IF(OR(AND($E88="No",AS88=1),AND($E88="Maybe", AS88=1)), 1, 0)</f>
        <v>0</v>
      </c>
      <c r="DP88" s="50">
        <f t="shared" si="1291"/>
        <v>0</v>
      </c>
      <c r="DQ88" s="50">
        <f t="shared" si="1291"/>
        <v>0</v>
      </c>
      <c r="DR88" s="50">
        <f t="shared" si="1291"/>
        <v>0</v>
      </c>
      <c r="DS88" s="50">
        <f t="shared" si="1291"/>
        <v>0</v>
      </c>
      <c r="DT88" s="50">
        <f t="shared" si="1291"/>
        <v>0</v>
      </c>
      <c r="DU88" s="50">
        <f t="shared" si="1291"/>
        <v>0</v>
      </c>
      <c r="DV88" s="50">
        <f t="shared" si="1291"/>
        <v>0</v>
      </c>
      <c r="DW88" s="50">
        <f t="shared" si="1291"/>
        <v>0</v>
      </c>
      <c r="DX88" s="50">
        <f t="shared" si="1291"/>
        <v>0</v>
      </c>
      <c r="DY88" s="50">
        <f t="shared" si="1291"/>
        <v>0</v>
      </c>
      <c r="DZ88" s="50">
        <f t="shared" si="1291"/>
        <v>0</v>
      </c>
      <c r="EA88" s="50">
        <f t="shared" si="1291"/>
        <v>0</v>
      </c>
      <c r="EB88" s="50">
        <f t="shared" si="1291"/>
        <v>0</v>
      </c>
      <c r="EC88" s="50">
        <f t="shared" si="1291"/>
        <v>0</v>
      </c>
      <c r="ED88" s="50">
        <f t="shared" si="1291"/>
        <v>0</v>
      </c>
      <c r="EE88" s="50">
        <f t="shared" si="1291"/>
        <v>0</v>
      </c>
      <c r="EF88" s="50">
        <f t="shared" si="1291"/>
        <v>0</v>
      </c>
      <c r="EG88" s="50">
        <f t="shared" si="1291"/>
        <v>0</v>
      </c>
      <c r="EH88" s="50">
        <f t="shared" si="1291"/>
        <v>0</v>
      </c>
      <c r="EI88" s="50">
        <f t="shared" si="1291"/>
        <v>0</v>
      </c>
      <c r="EJ88" s="50">
        <f t="shared" si="1291"/>
        <v>0</v>
      </c>
      <c r="EK88" s="50">
        <f t="shared" si="1291"/>
        <v>0</v>
      </c>
      <c r="EL88" s="50">
        <f t="shared" si="1291"/>
        <v>0</v>
      </c>
      <c r="EM88" s="50">
        <f t="shared" si="1291"/>
        <v>0</v>
      </c>
      <c r="EN88" s="50">
        <f t="shared" si="1291"/>
        <v>0</v>
      </c>
      <c r="EO88" s="50">
        <f t="shared" si="1291"/>
        <v>0</v>
      </c>
      <c r="EP88" s="50">
        <f t="shared" si="1291"/>
        <v>0</v>
      </c>
      <c r="EQ88" s="50">
        <f t="shared" si="1291"/>
        <v>0</v>
      </c>
      <c r="ER88" s="50">
        <f t="shared" si="1291"/>
        <v>0</v>
      </c>
      <c r="ES88" s="50">
        <f t="shared" si="1291"/>
        <v>0</v>
      </c>
      <c r="ET88" s="50">
        <f t="shared" si="1291"/>
        <v>0</v>
      </c>
      <c r="EU88" s="50">
        <f t="shared" ref="EU88:FC88" si="1292">IF(OR(AND($E88="No",BY88=1),AND($E88="Maybe", BY88=1)), 1, 0)</f>
        <v>0</v>
      </c>
      <c r="EV88" s="50">
        <f t="shared" si="1292"/>
        <v>0</v>
      </c>
      <c r="EW88" s="50">
        <f t="shared" si="1292"/>
        <v>0</v>
      </c>
      <c r="EX88" s="50">
        <f t="shared" si="1292"/>
        <v>0</v>
      </c>
      <c r="EY88" s="50">
        <f t="shared" si="1292"/>
        <v>0</v>
      </c>
      <c r="EZ88" s="50">
        <f t="shared" si="1292"/>
        <v>0</v>
      </c>
      <c r="FA88" s="50">
        <f t="shared" si="1292"/>
        <v>0</v>
      </c>
      <c r="FB88" s="50">
        <f t="shared" si="1292"/>
        <v>0</v>
      </c>
      <c r="FC88" s="50">
        <f t="shared" si="1292"/>
        <v>0</v>
      </c>
    </row>
    <row r="89" spans="2:159" ht="32.25" thickBot="1">
      <c r="B89" s="698"/>
      <c r="C89" s="62">
        <v>68</v>
      </c>
      <c r="D89" s="31" t="s">
        <v>18</v>
      </c>
      <c r="E89" s="56"/>
      <c r="F89" s="191"/>
      <c r="G89" s="210" t="s">
        <v>383</v>
      </c>
      <c r="H89" s="208"/>
      <c r="I89" s="208"/>
      <c r="J89" s="218"/>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v>1</v>
      </c>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73"/>
      <c r="CF89" s="177"/>
      <c r="CG89" s="177"/>
      <c r="CI89" s="51">
        <f t="shared" ref="CI89:DN89" si="1293">IF(OR(AND($E89="Yes",M89=1),AND($E89="Maybe", M89=1)), 1, 0)</f>
        <v>0</v>
      </c>
      <c r="CJ89" s="51">
        <f t="shared" si="1293"/>
        <v>0</v>
      </c>
      <c r="CK89" s="51">
        <f t="shared" si="1293"/>
        <v>0</v>
      </c>
      <c r="CL89" s="51">
        <f t="shared" si="1293"/>
        <v>0</v>
      </c>
      <c r="CM89" s="51">
        <f t="shared" si="1293"/>
        <v>0</v>
      </c>
      <c r="CN89" s="51">
        <f t="shared" si="1293"/>
        <v>0</v>
      </c>
      <c r="CO89" s="51">
        <f t="shared" si="1293"/>
        <v>0</v>
      </c>
      <c r="CP89" s="51">
        <f t="shared" si="1293"/>
        <v>0</v>
      </c>
      <c r="CQ89" s="51">
        <f t="shared" si="1293"/>
        <v>0</v>
      </c>
      <c r="CR89" s="51">
        <f t="shared" si="1293"/>
        <v>0</v>
      </c>
      <c r="CS89" s="51">
        <f t="shared" si="1293"/>
        <v>0</v>
      </c>
      <c r="CT89" s="51">
        <f t="shared" si="1293"/>
        <v>0</v>
      </c>
      <c r="CU89" s="51">
        <f t="shared" si="1293"/>
        <v>0</v>
      </c>
      <c r="CV89" s="51">
        <f t="shared" si="1293"/>
        <v>0</v>
      </c>
      <c r="CW89" s="51">
        <f t="shared" si="1293"/>
        <v>0</v>
      </c>
      <c r="CX89" s="51">
        <f t="shared" si="1293"/>
        <v>0</v>
      </c>
      <c r="CY89" s="51">
        <f t="shared" si="1293"/>
        <v>0</v>
      </c>
      <c r="CZ89" s="51">
        <f t="shared" si="1293"/>
        <v>0</v>
      </c>
      <c r="DA89" s="51">
        <f t="shared" si="1293"/>
        <v>0</v>
      </c>
      <c r="DB89" s="51">
        <f t="shared" si="1293"/>
        <v>0</v>
      </c>
      <c r="DC89" s="51">
        <f t="shared" si="1293"/>
        <v>0</v>
      </c>
      <c r="DD89" s="51">
        <f t="shared" si="1293"/>
        <v>0</v>
      </c>
      <c r="DE89" s="51">
        <f t="shared" si="1293"/>
        <v>0</v>
      </c>
      <c r="DF89" s="51">
        <f t="shared" si="1293"/>
        <v>0</v>
      </c>
      <c r="DG89" s="51">
        <f t="shared" si="1293"/>
        <v>0</v>
      </c>
      <c r="DH89" s="51">
        <f t="shared" si="1293"/>
        <v>0</v>
      </c>
      <c r="DI89" s="51">
        <f t="shared" si="1293"/>
        <v>0</v>
      </c>
      <c r="DJ89" s="51">
        <f t="shared" si="1293"/>
        <v>0</v>
      </c>
      <c r="DK89" s="51">
        <f t="shared" si="1293"/>
        <v>0</v>
      </c>
      <c r="DL89" s="51">
        <f t="shared" si="1293"/>
        <v>0</v>
      </c>
      <c r="DM89" s="51">
        <f t="shared" si="1293"/>
        <v>0</v>
      </c>
      <c r="DN89" s="51">
        <f t="shared" si="1293"/>
        <v>0</v>
      </c>
      <c r="DO89" s="51">
        <f t="shared" ref="DO89:ET89" si="1294">IF(OR(AND($E89="Yes",AS89=1),AND($E89="Maybe", AS89=1)), 1, 0)</f>
        <v>0</v>
      </c>
      <c r="DP89" s="51">
        <f t="shared" si="1294"/>
        <v>0</v>
      </c>
      <c r="DQ89" s="51">
        <f t="shared" si="1294"/>
        <v>0</v>
      </c>
      <c r="DR89" s="51">
        <f t="shared" si="1294"/>
        <v>0</v>
      </c>
      <c r="DS89" s="51">
        <f t="shared" si="1294"/>
        <v>0</v>
      </c>
      <c r="DT89" s="51">
        <f t="shared" si="1294"/>
        <v>0</v>
      </c>
      <c r="DU89" s="51">
        <f t="shared" si="1294"/>
        <v>0</v>
      </c>
      <c r="DV89" s="51">
        <f t="shared" si="1294"/>
        <v>0</v>
      </c>
      <c r="DW89" s="51">
        <f t="shared" si="1294"/>
        <v>0</v>
      </c>
      <c r="DX89" s="51">
        <f t="shared" si="1294"/>
        <v>0</v>
      </c>
      <c r="DY89" s="51">
        <f t="shared" si="1294"/>
        <v>0</v>
      </c>
      <c r="DZ89" s="51">
        <f t="shared" si="1294"/>
        <v>0</v>
      </c>
      <c r="EA89" s="51">
        <f t="shared" si="1294"/>
        <v>0</v>
      </c>
      <c r="EB89" s="51">
        <f t="shared" si="1294"/>
        <v>0</v>
      </c>
      <c r="EC89" s="51">
        <f t="shared" si="1294"/>
        <v>0</v>
      </c>
      <c r="ED89" s="51">
        <f t="shared" si="1294"/>
        <v>0</v>
      </c>
      <c r="EE89" s="51">
        <f t="shared" si="1294"/>
        <v>0</v>
      </c>
      <c r="EF89" s="51">
        <f t="shared" si="1294"/>
        <v>0</v>
      </c>
      <c r="EG89" s="51">
        <f t="shared" si="1294"/>
        <v>0</v>
      </c>
      <c r="EH89" s="51">
        <f t="shared" si="1294"/>
        <v>0</v>
      </c>
      <c r="EI89" s="51">
        <f t="shared" si="1294"/>
        <v>0</v>
      </c>
      <c r="EJ89" s="51">
        <f t="shared" si="1294"/>
        <v>0</v>
      </c>
      <c r="EK89" s="51">
        <f t="shared" si="1294"/>
        <v>0</v>
      </c>
      <c r="EL89" s="51">
        <f t="shared" si="1294"/>
        <v>0</v>
      </c>
      <c r="EM89" s="51">
        <f t="shared" si="1294"/>
        <v>0</v>
      </c>
      <c r="EN89" s="51">
        <f t="shared" si="1294"/>
        <v>0</v>
      </c>
      <c r="EO89" s="51">
        <f t="shared" si="1294"/>
        <v>0</v>
      </c>
      <c r="EP89" s="51">
        <f t="shared" si="1294"/>
        <v>0</v>
      </c>
      <c r="EQ89" s="51">
        <f t="shared" si="1294"/>
        <v>0</v>
      </c>
      <c r="ER89" s="51">
        <f t="shared" si="1294"/>
        <v>0</v>
      </c>
      <c r="ES89" s="51">
        <f t="shared" si="1294"/>
        <v>0</v>
      </c>
      <c r="ET89" s="51">
        <f t="shared" si="1294"/>
        <v>0</v>
      </c>
      <c r="EU89" s="51">
        <f t="shared" ref="EU89:FC89" si="1295">IF(OR(AND($E89="Yes",BY89=1),AND($E89="Maybe", BY89=1)), 1, 0)</f>
        <v>0</v>
      </c>
      <c r="EV89" s="51">
        <f t="shared" si="1295"/>
        <v>0</v>
      </c>
      <c r="EW89" s="51">
        <f t="shared" si="1295"/>
        <v>0</v>
      </c>
      <c r="EX89" s="51">
        <f t="shared" si="1295"/>
        <v>0</v>
      </c>
      <c r="EY89" s="51">
        <f t="shared" si="1295"/>
        <v>0</v>
      </c>
      <c r="EZ89" s="51">
        <f t="shared" si="1295"/>
        <v>0</v>
      </c>
      <c r="FA89" s="51">
        <f t="shared" si="1295"/>
        <v>0</v>
      </c>
      <c r="FB89" s="51">
        <f t="shared" si="1295"/>
        <v>0</v>
      </c>
      <c r="FC89" s="51">
        <f t="shared" si="1295"/>
        <v>0</v>
      </c>
    </row>
    <row r="90" spans="2:159" ht="15" customHeight="1">
      <c r="B90" s="708" t="s">
        <v>372</v>
      </c>
      <c r="C90" s="63">
        <v>69</v>
      </c>
      <c r="D90" s="30" t="s">
        <v>114</v>
      </c>
      <c r="E90" s="57"/>
      <c r="F90" s="196"/>
      <c r="G90" s="204" t="s">
        <v>397</v>
      </c>
      <c r="H90" s="205"/>
      <c r="I90" s="205"/>
      <c r="J90" s="216"/>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v>1</v>
      </c>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73"/>
      <c r="CF90" s="177"/>
      <c r="CG90" s="177"/>
      <c r="CI90" s="50">
        <f t="shared" ref="CI90:CI102" si="1296">IF(OR(AND($E90="No",M90=1),AND($E90="Maybe", M90=1)), 1, 0)</f>
        <v>0</v>
      </c>
      <c r="CJ90" s="50">
        <f t="shared" ref="CJ90:CJ102" si="1297">IF(OR(AND($E90="No",N90=1),AND($E90="Maybe", N90=1)), 1, 0)</f>
        <v>0</v>
      </c>
      <c r="CK90" s="50">
        <f t="shared" ref="CK90:CK102" si="1298">IF(OR(AND($E90="No",O90=1),AND($E90="Maybe", O90=1)), 1, 0)</f>
        <v>0</v>
      </c>
      <c r="CL90" s="50">
        <f t="shared" ref="CL90:CL102" si="1299">IF(OR(AND($E90="No",P90=1),AND($E90="Maybe", P90=1)), 1, 0)</f>
        <v>0</v>
      </c>
      <c r="CM90" s="50">
        <f t="shared" ref="CM90:CM102" si="1300">IF(OR(AND($E90="No",Q90=1),AND($E90="Maybe", Q90=1)), 1, 0)</f>
        <v>0</v>
      </c>
      <c r="CN90" s="50">
        <f t="shared" ref="CN90:CN102" si="1301">IF(OR(AND($E90="No",R90=1),AND($E90="Maybe", R90=1)), 1, 0)</f>
        <v>0</v>
      </c>
      <c r="CO90" s="50">
        <f t="shared" ref="CO90:CO102" si="1302">IF(OR(AND($E90="No",S90=1),AND($E90="Maybe", S90=1)), 1, 0)</f>
        <v>0</v>
      </c>
      <c r="CP90" s="50">
        <f t="shared" ref="CP90:CP102" si="1303">IF(OR(AND($E90="No",T90=1),AND($E90="Maybe", T90=1)), 1, 0)</f>
        <v>0</v>
      </c>
      <c r="CQ90" s="50">
        <f t="shared" ref="CQ90:CQ102" si="1304">IF(OR(AND($E90="No",U90=1),AND($E90="Maybe", U90=1)), 1, 0)</f>
        <v>0</v>
      </c>
      <c r="CR90" s="50">
        <f t="shared" ref="CR90:CR102" si="1305">IF(OR(AND($E90="No",V90=1),AND($E90="Maybe", V90=1)), 1, 0)</f>
        <v>0</v>
      </c>
      <c r="CS90" s="50">
        <f t="shared" ref="CS90:CS102" si="1306">IF(OR(AND($E90="No",W90=1),AND($E90="Maybe", W90=1)), 1, 0)</f>
        <v>0</v>
      </c>
      <c r="CT90" s="50">
        <f t="shared" ref="CT90:CT102" si="1307">IF(OR(AND($E90="No",X90=1),AND($E90="Maybe", X90=1)), 1, 0)</f>
        <v>0</v>
      </c>
      <c r="CU90" s="50">
        <f t="shared" ref="CU90:CU102" si="1308">IF(OR(AND($E90="No",Y90=1),AND($E90="Maybe", Y90=1)), 1, 0)</f>
        <v>0</v>
      </c>
      <c r="CV90" s="50">
        <f t="shared" ref="CV90:CV102" si="1309">IF(OR(AND($E90="No",Z90=1),AND($E90="Maybe", Z90=1)), 1, 0)</f>
        <v>0</v>
      </c>
      <c r="CW90" s="50">
        <f t="shared" ref="CW90:CW102" si="1310">IF(OR(AND($E90="No",AA90=1),AND($E90="Maybe", AA90=1)), 1, 0)</f>
        <v>0</v>
      </c>
      <c r="CX90" s="50">
        <f t="shared" ref="CX90:CX102" si="1311">IF(OR(AND($E90="No",AB90=1),AND($E90="Maybe", AB90=1)), 1, 0)</f>
        <v>0</v>
      </c>
      <c r="CY90" s="50">
        <f t="shared" ref="CY90:CY102" si="1312">IF(OR(AND($E90="No",AC90=1),AND($E90="Maybe", AC90=1)), 1, 0)</f>
        <v>0</v>
      </c>
      <c r="CZ90" s="50">
        <f t="shared" ref="CZ90:CZ102" si="1313">IF(OR(AND($E90="No",AD90=1),AND($E90="Maybe", AD90=1)), 1, 0)</f>
        <v>0</v>
      </c>
      <c r="DA90" s="50">
        <f t="shared" ref="DA90:DA102" si="1314">IF(OR(AND($E90="No",AE90=1),AND($E90="Maybe", AE90=1)), 1, 0)</f>
        <v>0</v>
      </c>
      <c r="DB90" s="50">
        <f t="shared" ref="DB90:DB102" si="1315">IF(OR(AND($E90="No",AF90=1),AND($E90="Maybe", AF90=1)), 1, 0)</f>
        <v>0</v>
      </c>
      <c r="DC90" s="50">
        <f t="shared" ref="DC90:DC102" si="1316">IF(OR(AND($E90="No",AG90=1),AND($E90="Maybe", AG90=1)), 1, 0)</f>
        <v>0</v>
      </c>
      <c r="DD90" s="50">
        <f t="shared" ref="DD90:DD102" si="1317">IF(OR(AND($E90="No",AH90=1),AND($E90="Maybe", AH90=1)), 1, 0)</f>
        <v>0</v>
      </c>
      <c r="DE90" s="50">
        <f t="shared" ref="DE90:DE102" si="1318">IF(OR(AND($E90="No",AI90=1),AND($E90="Maybe", AI90=1)), 1, 0)</f>
        <v>0</v>
      </c>
      <c r="DF90" s="50">
        <f t="shared" ref="DF90:DF102" si="1319">IF(OR(AND($E90="No",AJ90=1),AND($E90="Maybe", AJ90=1)), 1, 0)</f>
        <v>0</v>
      </c>
      <c r="DG90" s="50">
        <f t="shared" ref="DG90:DG102" si="1320">IF(OR(AND($E90="No",AK90=1),AND($E90="Maybe", AK90=1)), 1, 0)</f>
        <v>0</v>
      </c>
      <c r="DH90" s="50">
        <f t="shared" ref="DH90:DH102" si="1321">IF(OR(AND($E90="No",AL90=1),AND($E90="Maybe", AL90=1)), 1, 0)</f>
        <v>0</v>
      </c>
      <c r="DI90" s="50">
        <f t="shared" ref="DI90:DI102" si="1322">IF(OR(AND($E90="No",AM90=1),AND($E90="Maybe", AM90=1)), 1, 0)</f>
        <v>0</v>
      </c>
      <c r="DJ90" s="50">
        <f t="shared" ref="DJ90:DJ102" si="1323">IF(OR(AND($E90="No",AN90=1),AND($E90="Maybe", AN90=1)), 1, 0)</f>
        <v>0</v>
      </c>
      <c r="DK90" s="50">
        <f t="shared" ref="DK90:DK102" si="1324">IF(OR(AND($E90="No",AO90=1),AND($E90="Maybe", AO90=1)), 1, 0)</f>
        <v>0</v>
      </c>
      <c r="DL90" s="50">
        <f t="shared" ref="DL90:DL102" si="1325">IF(OR(AND($E90="No",AP90=1),AND($E90="Maybe", AP90=1)), 1, 0)</f>
        <v>0</v>
      </c>
      <c r="DM90" s="50">
        <f t="shared" ref="DM90:DM102" si="1326">IF(OR(AND($E90="No",AQ90=1),AND($E90="Maybe", AQ90=1)), 1, 0)</f>
        <v>0</v>
      </c>
      <c r="DN90" s="50">
        <f t="shared" ref="DN90:DN102" si="1327">IF(OR(AND($E90="No",AR90=1),AND($E90="Maybe", AR90=1)), 1, 0)</f>
        <v>0</v>
      </c>
      <c r="DO90" s="50">
        <f t="shared" ref="DO90:DO102" si="1328">IF(OR(AND($E90="No",AS90=1),AND($E90="Maybe", AS90=1)), 1, 0)</f>
        <v>0</v>
      </c>
      <c r="DP90" s="50">
        <f t="shared" ref="DP90:DP102" si="1329">IF(OR(AND($E90="No",AT90=1),AND($E90="Maybe", AT90=1)), 1, 0)</f>
        <v>0</v>
      </c>
      <c r="DQ90" s="50">
        <f t="shared" ref="DQ90:DQ102" si="1330">IF(OR(AND($E90="No",AU90=1),AND($E90="Maybe", AU90=1)), 1, 0)</f>
        <v>0</v>
      </c>
      <c r="DR90" s="50">
        <f t="shared" ref="DR90:DR102" si="1331">IF(OR(AND($E90="No",AV90=1),AND($E90="Maybe", AV90=1)), 1, 0)</f>
        <v>0</v>
      </c>
      <c r="DS90" s="50">
        <f t="shared" ref="DS90:DS102" si="1332">IF(OR(AND($E90="No",AW90=1),AND($E90="Maybe", AW90=1)), 1, 0)</f>
        <v>0</v>
      </c>
      <c r="DT90" s="50">
        <f t="shared" ref="DT90:DT102" si="1333">IF(OR(AND($E90="No",AX90=1),AND($E90="Maybe", AX90=1)), 1, 0)</f>
        <v>0</v>
      </c>
      <c r="DU90" s="50">
        <f t="shared" ref="DU90:DU102" si="1334">IF(OR(AND($E90="No",AY90=1),AND($E90="Maybe", AY90=1)), 1, 0)</f>
        <v>0</v>
      </c>
      <c r="DV90" s="50">
        <f t="shared" ref="DV90:DW102" si="1335">IF(OR(AND($E90="No",AZ90=1),AND($E90="Maybe", AZ90=1)), 1, 0)</f>
        <v>0</v>
      </c>
      <c r="DW90" s="50">
        <f t="shared" si="1335"/>
        <v>0</v>
      </c>
      <c r="DX90" s="50">
        <f t="shared" ref="DX90:DX102" si="1336">IF(OR(AND($E90="No",BB90=1),AND($E90="Maybe", BB90=1)), 1, 0)</f>
        <v>0</v>
      </c>
      <c r="DY90" s="50">
        <f t="shared" ref="DY90:DY102" si="1337">IF(OR(AND($E90="No",BC90=1),AND($E90="Maybe", BC90=1)), 1, 0)</f>
        <v>0</v>
      </c>
      <c r="DZ90" s="50">
        <f t="shared" ref="DZ90:DZ102" si="1338">IF(OR(AND($E90="No",BD90=1),AND($E90="Maybe", BD90=1)), 1, 0)</f>
        <v>0</v>
      </c>
      <c r="EA90" s="50">
        <f t="shared" ref="EA90:EA102" si="1339">IF(OR(AND($E90="No",BE90=1),AND($E90="Maybe", BE90=1)), 1, 0)</f>
        <v>0</v>
      </c>
      <c r="EB90" s="50">
        <f t="shared" ref="EB90:EB102" si="1340">IF(OR(AND($E90="No",BF90=1),AND($E90="Maybe", BF90=1)), 1, 0)</f>
        <v>0</v>
      </c>
      <c r="EC90" s="50">
        <f t="shared" ref="EC90:EC102" si="1341">IF(OR(AND($E90="No",BG90=1),AND($E90="Maybe", BG90=1)), 1, 0)</f>
        <v>0</v>
      </c>
      <c r="ED90" s="50">
        <f t="shared" ref="ED90:ED102" si="1342">IF(OR(AND($E90="No",BH90=1),AND($E90="Maybe", BH90=1)), 1, 0)</f>
        <v>0</v>
      </c>
      <c r="EE90" s="50">
        <f t="shared" ref="EE90:EE102" si="1343">IF(OR(AND($E90="No",BI90=1),AND($E90="Maybe", BI90=1)), 1, 0)</f>
        <v>0</v>
      </c>
      <c r="EF90" s="50">
        <f t="shared" ref="EF90:EF102" si="1344">IF(OR(AND($E90="No",BJ90=1),AND($E90="Maybe", BJ90=1)), 1, 0)</f>
        <v>0</v>
      </c>
      <c r="EG90" s="50">
        <f t="shared" ref="EG90:EG102" si="1345">IF(OR(AND($E90="No",BK90=1),AND($E90="Maybe", BK90=1)), 1, 0)</f>
        <v>0</v>
      </c>
      <c r="EH90" s="50">
        <f t="shared" ref="EH90:EH102" si="1346">IF(OR(AND($E90="No",BL90=1),AND($E90="Maybe", BL90=1)), 1, 0)</f>
        <v>0</v>
      </c>
      <c r="EI90" s="50">
        <f t="shared" ref="EI90:EI102" si="1347">IF(OR(AND($E90="No",BM90=1),AND($E90="Maybe", BM90=1)), 1, 0)</f>
        <v>0</v>
      </c>
      <c r="EJ90" s="50">
        <f t="shared" ref="EJ90:EJ102" si="1348">IF(OR(AND($E90="No",BN90=1),AND($E90="Maybe", BN90=1)), 1, 0)</f>
        <v>0</v>
      </c>
      <c r="EK90" s="50">
        <f t="shared" ref="EK90:EK102" si="1349">IF(OR(AND($E90="No",BO90=1),AND($E90="Maybe", BO90=1)), 1, 0)</f>
        <v>0</v>
      </c>
      <c r="EL90" s="50">
        <f t="shared" ref="EL90:EL102" si="1350">IF(OR(AND($E90="No",BP90=1),AND($E90="Maybe", BP90=1)), 1, 0)</f>
        <v>0</v>
      </c>
      <c r="EM90" s="50">
        <f t="shared" ref="EM90:EM102" si="1351">IF(OR(AND($E90="No",BQ90=1),AND($E90="Maybe", BQ90=1)), 1, 0)</f>
        <v>0</v>
      </c>
      <c r="EN90" s="50">
        <f t="shared" ref="EN90:EN102" si="1352">IF(OR(AND($E90="No",BR90=1),AND($E90="Maybe", BR90=1)), 1, 0)</f>
        <v>0</v>
      </c>
      <c r="EO90" s="50">
        <f t="shared" ref="EO90:EO102" si="1353">IF(OR(AND($E90="No",BS90=1),AND($E90="Maybe", BS90=1)), 1, 0)</f>
        <v>0</v>
      </c>
      <c r="EP90" s="50">
        <f t="shared" ref="EP90:EP102" si="1354">IF(OR(AND($E90="No",BT90=1),AND($E90="Maybe", BT90=1)), 1, 0)</f>
        <v>0</v>
      </c>
      <c r="EQ90" s="50">
        <f t="shared" ref="EQ90:EQ102" si="1355">IF(OR(AND($E90="No",BU90=1),AND($E90="Maybe", BU90=1)), 1, 0)</f>
        <v>0</v>
      </c>
      <c r="ER90" s="50">
        <f t="shared" ref="ER90:ER102" si="1356">IF(OR(AND($E90="No",BV90=1),AND($E90="Maybe", BV90=1)), 1, 0)</f>
        <v>0</v>
      </c>
      <c r="ES90" s="50">
        <f t="shared" ref="ES90:ES102" si="1357">IF(OR(AND($E90="No",BW90=1),AND($E90="Maybe", BW90=1)), 1, 0)</f>
        <v>0</v>
      </c>
      <c r="ET90" s="50">
        <f t="shared" ref="ET90:ET102" si="1358">IF(OR(AND($E90="No",BX90=1),AND($E90="Maybe", BX90=1)), 1, 0)</f>
        <v>0</v>
      </c>
      <c r="EU90" s="50">
        <f t="shared" ref="EU90:EU102" si="1359">IF(OR(AND($E90="No",BY90=1),AND($E90="Maybe", BY90=1)), 1, 0)</f>
        <v>0</v>
      </c>
      <c r="EV90" s="50">
        <f t="shared" ref="EV90:EV102" si="1360">IF(OR(AND($E90="No",BZ90=1),AND($E90="Maybe", BZ90=1)), 1, 0)</f>
        <v>0</v>
      </c>
      <c r="EW90" s="50">
        <f t="shared" ref="EW90:EW102" si="1361">IF(OR(AND($E90="No",CA90=1),AND($E90="Maybe", CA90=1)), 1, 0)</f>
        <v>0</v>
      </c>
      <c r="EX90" s="50">
        <f t="shared" ref="EX90:EX102" si="1362">IF(OR(AND($E90="No",CB90=1),AND($E90="Maybe", CB90=1)), 1, 0)</f>
        <v>0</v>
      </c>
      <c r="EY90" s="50">
        <f t="shared" ref="EY90:EY102" si="1363">IF(OR(AND($E90="No",CC90=1),AND($E90="Maybe", CC90=1)), 1, 0)</f>
        <v>0</v>
      </c>
      <c r="EZ90" s="50">
        <f t="shared" ref="EZ90:EZ102" si="1364">IF(OR(AND($E90="No",CD90=1),AND($E90="Maybe", CD90=1)), 1, 0)</f>
        <v>0</v>
      </c>
      <c r="FA90" s="50">
        <f t="shared" ref="FA90:FC91" si="1365">IF(OR(AND($E90="No",CE90=1),AND($E90="Maybe", CE90=1)), 1, 0)</f>
        <v>0</v>
      </c>
      <c r="FB90" s="50">
        <f t="shared" si="1365"/>
        <v>0</v>
      </c>
      <c r="FC90" s="50">
        <f t="shared" si="1365"/>
        <v>0</v>
      </c>
    </row>
    <row r="91" spans="2:159">
      <c r="B91" s="693"/>
      <c r="C91" s="54">
        <v>70</v>
      </c>
      <c r="D91" s="29" t="s">
        <v>115</v>
      </c>
      <c r="E91" s="192"/>
      <c r="F91" s="190"/>
      <c r="G91" s="204" t="s">
        <v>397</v>
      </c>
      <c r="H91" s="205"/>
      <c r="I91" s="205"/>
      <c r="J91" s="216"/>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v>1</v>
      </c>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73"/>
      <c r="CF91" s="177"/>
      <c r="CG91" s="177"/>
      <c r="CI91" s="50">
        <f t="shared" si="1296"/>
        <v>0</v>
      </c>
      <c r="CJ91" s="50">
        <f t="shared" si="1297"/>
        <v>0</v>
      </c>
      <c r="CK91" s="50">
        <f t="shared" si="1298"/>
        <v>0</v>
      </c>
      <c r="CL91" s="50">
        <f t="shared" si="1299"/>
        <v>0</v>
      </c>
      <c r="CM91" s="50">
        <f t="shared" si="1300"/>
        <v>0</v>
      </c>
      <c r="CN91" s="50">
        <f t="shared" si="1301"/>
        <v>0</v>
      </c>
      <c r="CO91" s="50">
        <f t="shared" si="1302"/>
        <v>0</v>
      </c>
      <c r="CP91" s="50">
        <f t="shared" si="1303"/>
        <v>0</v>
      </c>
      <c r="CQ91" s="50">
        <f t="shared" si="1304"/>
        <v>0</v>
      </c>
      <c r="CR91" s="50">
        <f t="shared" si="1305"/>
        <v>0</v>
      </c>
      <c r="CS91" s="50">
        <f t="shared" si="1306"/>
        <v>0</v>
      </c>
      <c r="CT91" s="50">
        <f t="shared" si="1307"/>
        <v>0</v>
      </c>
      <c r="CU91" s="50">
        <f t="shared" si="1308"/>
        <v>0</v>
      </c>
      <c r="CV91" s="50">
        <f t="shared" si="1309"/>
        <v>0</v>
      </c>
      <c r="CW91" s="50">
        <f t="shared" si="1310"/>
        <v>0</v>
      </c>
      <c r="CX91" s="50">
        <f t="shared" si="1311"/>
        <v>0</v>
      </c>
      <c r="CY91" s="50">
        <f t="shared" si="1312"/>
        <v>0</v>
      </c>
      <c r="CZ91" s="50">
        <f t="shared" si="1313"/>
        <v>0</v>
      </c>
      <c r="DA91" s="50">
        <f t="shared" si="1314"/>
        <v>0</v>
      </c>
      <c r="DB91" s="50">
        <f t="shared" si="1315"/>
        <v>0</v>
      </c>
      <c r="DC91" s="50">
        <f t="shared" si="1316"/>
        <v>0</v>
      </c>
      <c r="DD91" s="50">
        <f t="shared" si="1317"/>
        <v>0</v>
      </c>
      <c r="DE91" s="50">
        <f t="shared" si="1318"/>
        <v>0</v>
      </c>
      <c r="DF91" s="50">
        <f t="shared" si="1319"/>
        <v>0</v>
      </c>
      <c r="DG91" s="50">
        <f t="shared" si="1320"/>
        <v>0</v>
      </c>
      <c r="DH91" s="50">
        <f t="shared" si="1321"/>
        <v>0</v>
      </c>
      <c r="DI91" s="50">
        <f t="shared" si="1322"/>
        <v>0</v>
      </c>
      <c r="DJ91" s="50">
        <f t="shared" si="1323"/>
        <v>0</v>
      </c>
      <c r="DK91" s="50">
        <f t="shared" si="1324"/>
        <v>0</v>
      </c>
      <c r="DL91" s="50">
        <f t="shared" si="1325"/>
        <v>0</v>
      </c>
      <c r="DM91" s="50">
        <f t="shared" si="1326"/>
        <v>0</v>
      </c>
      <c r="DN91" s="50">
        <f t="shared" si="1327"/>
        <v>0</v>
      </c>
      <c r="DO91" s="50">
        <f t="shared" si="1328"/>
        <v>0</v>
      </c>
      <c r="DP91" s="50">
        <f t="shared" si="1329"/>
        <v>0</v>
      </c>
      <c r="DQ91" s="50">
        <f t="shared" si="1330"/>
        <v>0</v>
      </c>
      <c r="DR91" s="50">
        <f t="shared" si="1331"/>
        <v>0</v>
      </c>
      <c r="DS91" s="50">
        <f t="shared" si="1332"/>
        <v>0</v>
      </c>
      <c r="DT91" s="50">
        <f t="shared" si="1333"/>
        <v>0</v>
      </c>
      <c r="DU91" s="50">
        <f t="shared" si="1334"/>
        <v>0</v>
      </c>
      <c r="DV91" s="50">
        <f t="shared" si="1335"/>
        <v>0</v>
      </c>
      <c r="DW91" s="50">
        <f t="shared" si="1335"/>
        <v>0</v>
      </c>
      <c r="DX91" s="50">
        <f t="shared" si="1336"/>
        <v>0</v>
      </c>
      <c r="DY91" s="50">
        <f t="shared" si="1337"/>
        <v>0</v>
      </c>
      <c r="DZ91" s="50">
        <f t="shared" si="1338"/>
        <v>0</v>
      </c>
      <c r="EA91" s="50">
        <f t="shared" si="1339"/>
        <v>0</v>
      </c>
      <c r="EB91" s="50">
        <f t="shared" si="1340"/>
        <v>0</v>
      </c>
      <c r="EC91" s="50">
        <f t="shared" si="1341"/>
        <v>0</v>
      </c>
      <c r="ED91" s="50">
        <f t="shared" si="1342"/>
        <v>0</v>
      </c>
      <c r="EE91" s="50">
        <f t="shared" si="1343"/>
        <v>0</v>
      </c>
      <c r="EF91" s="50">
        <f t="shared" si="1344"/>
        <v>0</v>
      </c>
      <c r="EG91" s="50">
        <f t="shared" si="1345"/>
        <v>0</v>
      </c>
      <c r="EH91" s="50">
        <f t="shared" si="1346"/>
        <v>0</v>
      </c>
      <c r="EI91" s="50">
        <f t="shared" si="1347"/>
        <v>0</v>
      </c>
      <c r="EJ91" s="50">
        <f t="shared" si="1348"/>
        <v>0</v>
      </c>
      <c r="EK91" s="50">
        <f t="shared" si="1349"/>
        <v>0</v>
      </c>
      <c r="EL91" s="50">
        <f t="shared" si="1350"/>
        <v>0</v>
      </c>
      <c r="EM91" s="50">
        <f t="shared" si="1351"/>
        <v>0</v>
      </c>
      <c r="EN91" s="50">
        <f t="shared" si="1352"/>
        <v>0</v>
      </c>
      <c r="EO91" s="50">
        <f t="shared" si="1353"/>
        <v>0</v>
      </c>
      <c r="EP91" s="50">
        <f t="shared" si="1354"/>
        <v>0</v>
      </c>
      <c r="EQ91" s="50">
        <f t="shared" si="1355"/>
        <v>0</v>
      </c>
      <c r="ER91" s="50">
        <f t="shared" si="1356"/>
        <v>0</v>
      </c>
      <c r="ES91" s="50">
        <f t="shared" si="1357"/>
        <v>0</v>
      </c>
      <c r="ET91" s="50">
        <f t="shared" si="1358"/>
        <v>0</v>
      </c>
      <c r="EU91" s="50">
        <f t="shared" si="1359"/>
        <v>0</v>
      </c>
      <c r="EV91" s="50">
        <f t="shared" si="1360"/>
        <v>0</v>
      </c>
      <c r="EW91" s="50">
        <f t="shared" si="1361"/>
        <v>0</v>
      </c>
      <c r="EX91" s="50">
        <f t="shared" si="1362"/>
        <v>0</v>
      </c>
      <c r="EY91" s="50">
        <f t="shared" si="1363"/>
        <v>0</v>
      </c>
      <c r="EZ91" s="50">
        <f t="shared" si="1364"/>
        <v>0</v>
      </c>
      <c r="FA91" s="50">
        <f t="shared" si="1365"/>
        <v>0</v>
      </c>
      <c r="FB91" s="50">
        <f t="shared" si="1365"/>
        <v>0</v>
      </c>
      <c r="FC91" s="50">
        <f t="shared" si="1365"/>
        <v>0</v>
      </c>
    </row>
    <row r="92" spans="2:159" ht="31.5">
      <c r="B92" s="693"/>
      <c r="C92" s="54">
        <v>71</v>
      </c>
      <c r="D92" s="29" t="s">
        <v>376</v>
      </c>
      <c r="E92" s="192"/>
      <c r="F92" s="190"/>
      <c r="G92" s="204" t="s">
        <v>397</v>
      </c>
      <c r="H92" s="205"/>
      <c r="I92" s="205"/>
      <c r="J92" s="216"/>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v>1</v>
      </c>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73"/>
      <c r="CF92" s="177"/>
      <c r="CG92" s="177"/>
      <c r="CI92" s="50">
        <f t="shared" ref="CI92" si="1366">IF(OR(AND($E92="No",M92=1),AND($E92="Maybe", M92=1)), 1, 0)</f>
        <v>0</v>
      </c>
      <c r="CJ92" s="50">
        <f t="shared" ref="CJ92" si="1367">IF(OR(AND($E92="No",N92=1),AND($E92="Maybe", N92=1)), 1, 0)</f>
        <v>0</v>
      </c>
      <c r="CK92" s="50">
        <f t="shared" ref="CK92" si="1368">IF(OR(AND($E92="No",O92=1),AND($E92="Maybe", O92=1)), 1, 0)</f>
        <v>0</v>
      </c>
      <c r="CL92" s="50">
        <f t="shared" ref="CL92" si="1369">IF(OR(AND($E92="No",P92=1),AND($E92="Maybe", P92=1)), 1, 0)</f>
        <v>0</v>
      </c>
      <c r="CM92" s="50">
        <f t="shared" ref="CM92" si="1370">IF(OR(AND($E92="No",Q92=1),AND($E92="Maybe", Q92=1)), 1, 0)</f>
        <v>0</v>
      </c>
      <c r="CN92" s="50">
        <f t="shared" ref="CN92" si="1371">IF(OR(AND($E92="No",R92=1),AND($E92="Maybe", R92=1)), 1, 0)</f>
        <v>0</v>
      </c>
      <c r="CO92" s="50">
        <f t="shared" ref="CO92" si="1372">IF(OR(AND($E92="No",S92=1),AND($E92="Maybe", S92=1)), 1, 0)</f>
        <v>0</v>
      </c>
      <c r="CP92" s="50">
        <f t="shared" ref="CP92" si="1373">IF(OR(AND($E92="No",T92=1),AND($E92="Maybe", T92=1)), 1, 0)</f>
        <v>0</v>
      </c>
      <c r="CQ92" s="50">
        <f t="shared" ref="CQ92" si="1374">IF(OR(AND($E92="No",U92=1),AND($E92="Maybe", U92=1)), 1, 0)</f>
        <v>0</v>
      </c>
      <c r="CR92" s="50">
        <f t="shared" ref="CR92" si="1375">IF(OR(AND($E92="No",V92=1),AND($E92="Maybe", V92=1)), 1, 0)</f>
        <v>0</v>
      </c>
      <c r="CS92" s="50">
        <f t="shared" ref="CS92" si="1376">IF(OR(AND($E92="No",W92=1),AND($E92="Maybe", W92=1)), 1, 0)</f>
        <v>0</v>
      </c>
      <c r="CT92" s="50">
        <f t="shared" ref="CT92" si="1377">IF(OR(AND($E92="No",X92=1),AND($E92="Maybe", X92=1)), 1, 0)</f>
        <v>0</v>
      </c>
      <c r="CU92" s="50">
        <f t="shared" ref="CU92" si="1378">IF(OR(AND($E92="No",Y92=1),AND($E92="Maybe", Y92=1)), 1, 0)</f>
        <v>0</v>
      </c>
      <c r="CV92" s="50">
        <f t="shared" ref="CV92" si="1379">IF(OR(AND($E92="No",Z92=1),AND($E92="Maybe", Z92=1)), 1, 0)</f>
        <v>0</v>
      </c>
      <c r="CW92" s="50">
        <f t="shared" ref="CW92" si="1380">IF(OR(AND($E92="No",AA92=1),AND($E92="Maybe", AA92=1)), 1, 0)</f>
        <v>0</v>
      </c>
      <c r="CX92" s="50">
        <f t="shared" ref="CX92" si="1381">IF(OR(AND($E92="No",AB92=1),AND($E92="Maybe", AB92=1)), 1, 0)</f>
        <v>0</v>
      </c>
      <c r="CY92" s="50">
        <f t="shared" ref="CY92" si="1382">IF(OR(AND($E92="No",AC92=1),AND($E92="Maybe", AC92=1)), 1, 0)</f>
        <v>0</v>
      </c>
      <c r="CZ92" s="50">
        <f t="shared" ref="CZ92" si="1383">IF(OR(AND($E92="No",AD92=1),AND($E92="Maybe", AD92=1)), 1, 0)</f>
        <v>0</v>
      </c>
      <c r="DA92" s="50">
        <f t="shared" ref="DA92" si="1384">IF(OR(AND($E92="No",AE92=1),AND($E92="Maybe", AE92=1)), 1, 0)</f>
        <v>0</v>
      </c>
      <c r="DB92" s="50">
        <f t="shared" ref="DB92" si="1385">IF(OR(AND($E92="No",AF92=1),AND($E92="Maybe", AF92=1)), 1, 0)</f>
        <v>0</v>
      </c>
      <c r="DC92" s="50">
        <f t="shared" ref="DC92" si="1386">IF(OR(AND($E92="No",AG92=1),AND($E92="Maybe", AG92=1)), 1, 0)</f>
        <v>0</v>
      </c>
      <c r="DD92" s="50">
        <f t="shared" ref="DD92" si="1387">IF(OR(AND($E92="No",AH92=1),AND($E92="Maybe", AH92=1)), 1, 0)</f>
        <v>0</v>
      </c>
      <c r="DE92" s="50">
        <f t="shared" ref="DE92" si="1388">IF(OR(AND($E92="No",AI92=1),AND($E92="Maybe", AI92=1)), 1, 0)</f>
        <v>0</v>
      </c>
      <c r="DF92" s="50">
        <f t="shared" ref="DF92" si="1389">IF(OR(AND($E92="No",AJ92=1),AND($E92="Maybe", AJ92=1)), 1, 0)</f>
        <v>0</v>
      </c>
      <c r="DG92" s="50">
        <f t="shared" ref="DG92" si="1390">IF(OR(AND($E92="No",AK92=1),AND($E92="Maybe", AK92=1)), 1, 0)</f>
        <v>0</v>
      </c>
      <c r="DH92" s="50">
        <f t="shared" ref="DH92" si="1391">IF(OR(AND($E92="No",AL92=1),AND($E92="Maybe", AL92=1)), 1, 0)</f>
        <v>0</v>
      </c>
      <c r="DI92" s="50">
        <f t="shared" ref="DI92" si="1392">IF(OR(AND($E92="No",AM92=1),AND($E92="Maybe", AM92=1)), 1, 0)</f>
        <v>0</v>
      </c>
      <c r="DJ92" s="50">
        <f t="shared" ref="DJ92" si="1393">IF(OR(AND($E92="No",AN92=1),AND($E92="Maybe", AN92=1)), 1, 0)</f>
        <v>0</v>
      </c>
      <c r="DK92" s="50">
        <f t="shared" ref="DK92" si="1394">IF(OR(AND($E92="No",AO92=1),AND($E92="Maybe", AO92=1)), 1, 0)</f>
        <v>0</v>
      </c>
      <c r="DL92" s="50">
        <f t="shared" ref="DL92" si="1395">IF(OR(AND($E92="No",AP92=1),AND($E92="Maybe", AP92=1)), 1, 0)</f>
        <v>0</v>
      </c>
      <c r="DM92" s="50">
        <f t="shared" ref="DM92" si="1396">IF(OR(AND($E92="No",AQ92=1),AND($E92="Maybe", AQ92=1)), 1, 0)</f>
        <v>0</v>
      </c>
      <c r="DN92" s="50">
        <f t="shared" ref="DN92" si="1397">IF(OR(AND($E92="No",AR92=1),AND($E92="Maybe", AR92=1)), 1, 0)</f>
        <v>0</v>
      </c>
      <c r="DO92" s="50">
        <f t="shared" ref="DO92" si="1398">IF(OR(AND($E92="No",AS92=1),AND($E92="Maybe", AS92=1)), 1, 0)</f>
        <v>0</v>
      </c>
      <c r="DP92" s="50">
        <f t="shared" ref="DP92" si="1399">IF(OR(AND($E92="No",AT92=1),AND($E92="Maybe", AT92=1)), 1, 0)</f>
        <v>0</v>
      </c>
      <c r="DQ92" s="50">
        <f t="shared" ref="DQ92" si="1400">IF(OR(AND($E92="No",AU92=1),AND($E92="Maybe", AU92=1)), 1, 0)</f>
        <v>0</v>
      </c>
      <c r="DR92" s="50">
        <f t="shared" ref="DR92" si="1401">IF(OR(AND($E92="No",AV92=1),AND($E92="Maybe", AV92=1)), 1, 0)</f>
        <v>0</v>
      </c>
      <c r="DS92" s="50">
        <f t="shared" ref="DS92" si="1402">IF(OR(AND($E92="No",AW92=1),AND($E92="Maybe", AW92=1)), 1, 0)</f>
        <v>0</v>
      </c>
      <c r="DT92" s="50">
        <f t="shared" ref="DT92" si="1403">IF(OR(AND($E92="No",AX92=1),AND($E92="Maybe", AX92=1)), 1, 0)</f>
        <v>0</v>
      </c>
      <c r="DU92" s="50">
        <f t="shared" ref="DU92" si="1404">IF(OR(AND($E92="No",AY92=1),AND($E92="Maybe", AY92=1)), 1, 0)</f>
        <v>0</v>
      </c>
      <c r="DV92" s="50">
        <f t="shared" ref="DV92:DW92" si="1405">IF(OR(AND($E92="No",AZ92=1),AND($E92="Maybe", AZ92=1)), 1, 0)</f>
        <v>0</v>
      </c>
      <c r="DW92" s="50">
        <f t="shared" si="1405"/>
        <v>0</v>
      </c>
      <c r="DX92" s="50">
        <f t="shared" ref="DX92" si="1406">IF(OR(AND($E92="No",BB92=1),AND($E92="Maybe", BB92=1)), 1, 0)</f>
        <v>0</v>
      </c>
      <c r="DY92" s="50">
        <f t="shared" ref="DY92" si="1407">IF(OR(AND($E92="No",BC92=1),AND($E92="Maybe", BC92=1)), 1, 0)</f>
        <v>0</v>
      </c>
      <c r="DZ92" s="50">
        <f t="shared" ref="DZ92" si="1408">IF(OR(AND($E92="No",BD92=1),AND($E92="Maybe", BD92=1)), 1, 0)</f>
        <v>0</v>
      </c>
      <c r="EA92" s="50">
        <f t="shared" ref="EA92" si="1409">IF(OR(AND($E92="No",BE92=1),AND($E92="Maybe", BE92=1)), 1, 0)</f>
        <v>0</v>
      </c>
      <c r="EB92" s="50">
        <f t="shared" ref="EB92" si="1410">IF(OR(AND($E92="No",BF92=1),AND($E92="Maybe", BF92=1)), 1, 0)</f>
        <v>0</v>
      </c>
      <c r="EC92" s="50">
        <f t="shared" ref="EC92" si="1411">IF(OR(AND($E92="No",BG92=1),AND($E92="Maybe", BG92=1)), 1, 0)</f>
        <v>0</v>
      </c>
      <c r="ED92" s="50">
        <f t="shared" ref="ED92" si="1412">IF(OR(AND($E92="No",BH92=1),AND($E92="Maybe", BH92=1)), 1, 0)</f>
        <v>0</v>
      </c>
      <c r="EE92" s="50">
        <f t="shared" ref="EE92" si="1413">IF(OR(AND($E92="No",BI92=1),AND($E92="Maybe", BI92=1)), 1, 0)</f>
        <v>0</v>
      </c>
      <c r="EF92" s="50">
        <f t="shared" ref="EF92" si="1414">IF(OR(AND($E92="No",BJ92=1),AND($E92="Maybe", BJ92=1)), 1, 0)</f>
        <v>0</v>
      </c>
      <c r="EG92" s="50">
        <f t="shared" ref="EG92" si="1415">IF(OR(AND($E92="No",BK92=1),AND($E92="Maybe", BK92=1)), 1, 0)</f>
        <v>0</v>
      </c>
      <c r="EH92" s="50">
        <f t="shared" ref="EH92" si="1416">IF(OR(AND($E92="No",BL92=1),AND($E92="Maybe", BL92=1)), 1, 0)</f>
        <v>0</v>
      </c>
      <c r="EI92" s="50">
        <f t="shared" ref="EI92" si="1417">IF(OR(AND($E92="No",BM92=1),AND($E92="Maybe", BM92=1)), 1, 0)</f>
        <v>0</v>
      </c>
      <c r="EJ92" s="50">
        <f t="shared" ref="EJ92" si="1418">IF(OR(AND($E92="No",BN92=1),AND($E92="Maybe", BN92=1)), 1, 0)</f>
        <v>0</v>
      </c>
      <c r="EK92" s="50">
        <f t="shared" ref="EK92" si="1419">IF(OR(AND($E92="No",BO92=1),AND($E92="Maybe", BO92=1)), 1, 0)</f>
        <v>0</v>
      </c>
      <c r="EL92" s="50">
        <f t="shared" ref="EL92" si="1420">IF(OR(AND($E92="No",BP92=1),AND($E92="Maybe", BP92=1)), 1, 0)</f>
        <v>0</v>
      </c>
      <c r="EM92" s="50">
        <f t="shared" ref="EM92" si="1421">IF(OR(AND($E92="No",BQ92=1),AND($E92="Maybe", BQ92=1)), 1, 0)</f>
        <v>0</v>
      </c>
      <c r="EN92" s="50">
        <f t="shared" ref="EN92" si="1422">IF(OR(AND($E92="No",BR92=1),AND($E92="Maybe", BR92=1)), 1, 0)</f>
        <v>0</v>
      </c>
      <c r="EO92" s="50">
        <f t="shared" ref="EO92" si="1423">IF(OR(AND($E92="No",BS92=1),AND($E92="Maybe", BS92=1)), 1, 0)</f>
        <v>0</v>
      </c>
      <c r="EP92" s="50">
        <f t="shared" ref="EP92" si="1424">IF(OR(AND($E92="No",BT92=1),AND($E92="Maybe", BT92=1)), 1, 0)</f>
        <v>0</v>
      </c>
      <c r="EQ92" s="50">
        <f t="shared" ref="EQ92" si="1425">IF(OR(AND($E92="No",BU92=1),AND($E92="Maybe", BU92=1)), 1, 0)</f>
        <v>0</v>
      </c>
      <c r="ER92" s="50">
        <f t="shared" ref="ER92" si="1426">IF(OR(AND($E92="No",BV92=1),AND($E92="Maybe", BV92=1)), 1, 0)</f>
        <v>0</v>
      </c>
      <c r="ES92" s="50">
        <f t="shared" ref="ES92" si="1427">IF(OR(AND($E92="No",BW92=1),AND($E92="Maybe", BW92=1)), 1, 0)</f>
        <v>0</v>
      </c>
      <c r="ET92" s="50">
        <f t="shared" ref="ET92" si="1428">IF(OR(AND($E92="No",BX92=1),AND($E92="Maybe", BX92=1)), 1, 0)</f>
        <v>0</v>
      </c>
      <c r="EU92" s="50">
        <f t="shared" ref="EU92" si="1429">IF(OR(AND($E92="No",BY92=1),AND($E92="Maybe", BY92=1)), 1, 0)</f>
        <v>0</v>
      </c>
      <c r="EV92" s="50">
        <f t="shared" ref="EV92" si="1430">IF(OR(AND($E92="No",BZ92=1),AND($E92="Maybe", BZ92=1)), 1, 0)</f>
        <v>0</v>
      </c>
      <c r="EW92" s="50">
        <f t="shared" ref="EW92" si="1431">IF(OR(AND($E92="No",CA92=1),AND($E92="Maybe", CA92=1)), 1, 0)</f>
        <v>0</v>
      </c>
      <c r="EX92" s="50">
        <f t="shared" ref="EX92" si="1432">IF(OR(AND($E92="No",CB92=1),AND($E92="Maybe", CB92=1)), 1, 0)</f>
        <v>0</v>
      </c>
      <c r="EY92" s="50">
        <f t="shared" ref="EY92" si="1433">IF(OR(AND($E92="No",CC92=1),AND($E92="Maybe", CC92=1)), 1, 0)</f>
        <v>0</v>
      </c>
      <c r="EZ92" s="50">
        <f t="shared" ref="EZ92" si="1434">IF(OR(AND($E92="No",CD92=1),AND($E92="Maybe", CD92=1)), 1, 0)</f>
        <v>0</v>
      </c>
      <c r="FA92" s="50">
        <f t="shared" ref="FA92" si="1435">IF(OR(AND($E92="No",CE92=1),AND($E92="Maybe", CE92=1)), 1, 0)</f>
        <v>0</v>
      </c>
      <c r="FB92" s="50">
        <f t="shared" ref="FB92" si="1436">IF(OR(AND($E92="No",CF92=1),AND($E92="Maybe", CF92=1)), 1, 0)</f>
        <v>0</v>
      </c>
      <c r="FC92" s="50">
        <f t="shared" ref="FC92" si="1437">IF(OR(AND($E92="No",CG92=1),AND($E92="Maybe", CG92=1)), 1, 0)</f>
        <v>0</v>
      </c>
    </row>
    <row r="93" spans="2:159" ht="31.5">
      <c r="B93" s="693"/>
      <c r="C93" s="54">
        <v>72</v>
      </c>
      <c r="D93" s="29" t="s">
        <v>140</v>
      </c>
      <c r="E93" s="192"/>
      <c r="F93" s="190"/>
      <c r="G93" s="204" t="s">
        <v>397</v>
      </c>
      <c r="H93" s="205"/>
      <c r="I93" s="205"/>
      <c r="J93" s="216"/>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v>1</v>
      </c>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73"/>
      <c r="CF93" s="177"/>
      <c r="CG93" s="177"/>
      <c r="CI93" s="50">
        <f t="shared" si="1296"/>
        <v>0</v>
      </c>
      <c r="CJ93" s="50">
        <f t="shared" si="1297"/>
        <v>0</v>
      </c>
      <c r="CK93" s="50">
        <f t="shared" si="1298"/>
        <v>0</v>
      </c>
      <c r="CL93" s="50">
        <f t="shared" si="1299"/>
        <v>0</v>
      </c>
      <c r="CM93" s="50">
        <f t="shared" si="1300"/>
        <v>0</v>
      </c>
      <c r="CN93" s="50">
        <f t="shared" si="1301"/>
        <v>0</v>
      </c>
      <c r="CO93" s="50">
        <f t="shared" si="1302"/>
        <v>0</v>
      </c>
      <c r="CP93" s="50">
        <f t="shared" si="1303"/>
        <v>0</v>
      </c>
      <c r="CQ93" s="50">
        <f t="shared" si="1304"/>
        <v>0</v>
      </c>
      <c r="CR93" s="50">
        <f t="shared" si="1305"/>
        <v>0</v>
      </c>
      <c r="CS93" s="50">
        <f t="shared" si="1306"/>
        <v>0</v>
      </c>
      <c r="CT93" s="50">
        <f t="shared" si="1307"/>
        <v>0</v>
      </c>
      <c r="CU93" s="50">
        <f t="shared" si="1308"/>
        <v>0</v>
      </c>
      <c r="CV93" s="50">
        <f t="shared" si="1309"/>
        <v>0</v>
      </c>
      <c r="CW93" s="50">
        <f t="shared" si="1310"/>
        <v>0</v>
      </c>
      <c r="CX93" s="50">
        <f t="shared" si="1311"/>
        <v>0</v>
      </c>
      <c r="CY93" s="50">
        <f t="shared" si="1312"/>
        <v>0</v>
      </c>
      <c r="CZ93" s="50">
        <f t="shared" si="1313"/>
        <v>0</v>
      </c>
      <c r="DA93" s="50">
        <f t="shared" si="1314"/>
        <v>0</v>
      </c>
      <c r="DB93" s="50">
        <f t="shared" si="1315"/>
        <v>0</v>
      </c>
      <c r="DC93" s="50">
        <f t="shared" si="1316"/>
        <v>0</v>
      </c>
      <c r="DD93" s="50">
        <f t="shared" si="1317"/>
        <v>0</v>
      </c>
      <c r="DE93" s="50">
        <f t="shared" si="1318"/>
        <v>0</v>
      </c>
      <c r="DF93" s="50">
        <f t="shared" si="1319"/>
        <v>0</v>
      </c>
      <c r="DG93" s="50">
        <f t="shared" si="1320"/>
        <v>0</v>
      </c>
      <c r="DH93" s="50">
        <f t="shared" si="1321"/>
        <v>0</v>
      </c>
      <c r="DI93" s="50">
        <f t="shared" si="1322"/>
        <v>0</v>
      </c>
      <c r="DJ93" s="50">
        <f t="shared" si="1323"/>
        <v>0</v>
      </c>
      <c r="DK93" s="50">
        <f t="shared" si="1324"/>
        <v>0</v>
      </c>
      <c r="DL93" s="50">
        <f t="shared" si="1325"/>
        <v>0</v>
      </c>
      <c r="DM93" s="50">
        <f t="shared" si="1326"/>
        <v>0</v>
      </c>
      <c r="DN93" s="50">
        <f t="shared" si="1327"/>
        <v>0</v>
      </c>
      <c r="DO93" s="50">
        <f t="shared" si="1328"/>
        <v>0</v>
      </c>
      <c r="DP93" s="50">
        <f t="shared" si="1329"/>
        <v>0</v>
      </c>
      <c r="DQ93" s="50">
        <f t="shared" si="1330"/>
        <v>0</v>
      </c>
      <c r="DR93" s="50">
        <f t="shared" si="1331"/>
        <v>0</v>
      </c>
      <c r="DS93" s="50">
        <f t="shared" si="1332"/>
        <v>0</v>
      </c>
      <c r="DT93" s="50">
        <f t="shared" si="1333"/>
        <v>0</v>
      </c>
      <c r="DU93" s="50">
        <f t="shared" si="1334"/>
        <v>0</v>
      </c>
      <c r="DV93" s="50">
        <f t="shared" si="1335"/>
        <v>0</v>
      </c>
      <c r="DW93" s="50">
        <f t="shared" si="1335"/>
        <v>0</v>
      </c>
      <c r="DX93" s="50">
        <f t="shared" si="1336"/>
        <v>0</v>
      </c>
      <c r="DY93" s="50">
        <f t="shared" si="1337"/>
        <v>0</v>
      </c>
      <c r="DZ93" s="50">
        <f t="shared" si="1338"/>
        <v>0</v>
      </c>
      <c r="EA93" s="50">
        <f t="shared" si="1339"/>
        <v>0</v>
      </c>
      <c r="EB93" s="50">
        <f t="shared" si="1340"/>
        <v>0</v>
      </c>
      <c r="EC93" s="50">
        <f t="shared" si="1341"/>
        <v>0</v>
      </c>
      <c r="ED93" s="50">
        <f t="shared" si="1342"/>
        <v>0</v>
      </c>
      <c r="EE93" s="50">
        <f t="shared" si="1343"/>
        <v>0</v>
      </c>
      <c r="EF93" s="50">
        <f t="shared" si="1344"/>
        <v>0</v>
      </c>
      <c r="EG93" s="50">
        <f t="shared" si="1345"/>
        <v>0</v>
      </c>
      <c r="EH93" s="50">
        <f t="shared" si="1346"/>
        <v>0</v>
      </c>
      <c r="EI93" s="50">
        <f t="shared" si="1347"/>
        <v>0</v>
      </c>
      <c r="EJ93" s="50">
        <f t="shared" si="1348"/>
        <v>0</v>
      </c>
      <c r="EK93" s="50">
        <f t="shared" si="1349"/>
        <v>0</v>
      </c>
      <c r="EL93" s="50">
        <f t="shared" si="1350"/>
        <v>0</v>
      </c>
      <c r="EM93" s="50">
        <f t="shared" si="1351"/>
        <v>0</v>
      </c>
      <c r="EN93" s="50">
        <f t="shared" si="1352"/>
        <v>0</v>
      </c>
      <c r="EO93" s="50">
        <f t="shared" si="1353"/>
        <v>0</v>
      </c>
      <c r="EP93" s="50">
        <f t="shared" si="1354"/>
        <v>0</v>
      </c>
      <c r="EQ93" s="50">
        <f t="shared" si="1355"/>
        <v>0</v>
      </c>
      <c r="ER93" s="50">
        <f t="shared" si="1356"/>
        <v>0</v>
      </c>
      <c r="ES93" s="50">
        <f t="shared" si="1357"/>
        <v>0</v>
      </c>
      <c r="ET93" s="50">
        <f t="shared" si="1358"/>
        <v>0</v>
      </c>
      <c r="EU93" s="50">
        <f t="shared" si="1359"/>
        <v>0</v>
      </c>
      <c r="EV93" s="50">
        <f t="shared" si="1360"/>
        <v>0</v>
      </c>
      <c r="EW93" s="50">
        <f t="shared" si="1361"/>
        <v>0</v>
      </c>
      <c r="EX93" s="50">
        <f t="shared" si="1362"/>
        <v>0</v>
      </c>
      <c r="EY93" s="50">
        <f t="shared" si="1363"/>
        <v>0</v>
      </c>
      <c r="EZ93" s="50">
        <f t="shared" si="1364"/>
        <v>0</v>
      </c>
      <c r="FA93" s="50">
        <f t="shared" ref="FA93:FC100" si="1438">IF(OR(AND($E93="No",CE93=1),AND($E93="Maybe", CE93=1)), 1, 0)</f>
        <v>0</v>
      </c>
      <c r="FB93" s="50">
        <f t="shared" si="1438"/>
        <v>0</v>
      </c>
      <c r="FC93" s="50">
        <f t="shared" si="1438"/>
        <v>0</v>
      </c>
    </row>
    <row r="94" spans="2:159">
      <c r="B94" s="693"/>
      <c r="C94" s="54">
        <v>73</v>
      </c>
      <c r="D94" s="29" t="s">
        <v>116</v>
      </c>
      <c r="E94" s="192"/>
      <c r="F94" s="190"/>
      <c r="G94" s="204" t="s">
        <v>397</v>
      </c>
      <c r="H94" s="205"/>
      <c r="I94" s="205"/>
      <c r="J94" s="216"/>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v>1</v>
      </c>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73"/>
      <c r="CF94" s="177"/>
      <c r="CG94" s="177"/>
      <c r="CI94" s="50">
        <f t="shared" si="1296"/>
        <v>0</v>
      </c>
      <c r="CJ94" s="50">
        <f t="shared" si="1297"/>
        <v>0</v>
      </c>
      <c r="CK94" s="50">
        <f t="shared" si="1298"/>
        <v>0</v>
      </c>
      <c r="CL94" s="50">
        <f t="shared" si="1299"/>
        <v>0</v>
      </c>
      <c r="CM94" s="50">
        <f t="shared" si="1300"/>
        <v>0</v>
      </c>
      <c r="CN94" s="50">
        <f t="shared" si="1301"/>
        <v>0</v>
      </c>
      <c r="CO94" s="50">
        <f t="shared" si="1302"/>
        <v>0</v>
      </c>
      <c r="CP94" s="50">
        <f t="shared" si="1303"/>
        <v>0</v>
      </c>
      <c r="CQ94" s="50">
        <f t="shared" si="1304"/>
        <v>0</v>
      </c>
      <c r="CR94" s="50">
        <f t="shared" si="1305"/>
        <v>0</v>
      </c>
      <c r="CS94" s="50">
        <f t="shared" si="1306"/>
        <v>0</v>
      </c>
      <c r="CT94" s="50">
        <f t="shared" si="1307"/>
        <v>0</v>
      </c>
      <c r="CU94" s="50">
        <f t="shared" si="1308"/>
        <v>0</v>
      </c>
      <c r="CV94" s="50">
        <f t="shared" si="1309"/>
        <v>0</v>
      </c>
      <c r="CW94" s="50">
        <f t="shared" si="1310"/>
        <v>0</v>
      </c>
      <c r="CX94" s="50">
        <f t="shared" si="1311"/>
        <v>0</v>
      </c>
      <c r="CY94" s="50">
        <f t="shared" si="1312"/>
        <v>0</v>
      </c>
      <c r="CZ94" s="50">
        <f t="shared" si="1313"/>
        <v>0</v>
      </c>
      <c r="DA94" s="50">
        <f t="shared" si="1314"/>
        <v>0</v>
      </c>
      <c r="DB94" s="50">
        <f t="shared" si="1315"/>
        <v>0</v>
      </c>
      <c r="DC94" s="50">
        <f t="shared" si="1316"/>
        <v>0</v>
      </c>
      <c r="DD94" s="50">
        <f t="shared" si="1317"/>
        <v>0</v>
      </c>
      <c r="DE94" s="50">
        <f t="shared" si="1318"/>
        <v>0</v>
      </c>
      <c r="DF94" s="50">
        <f t="shared" si="1319"/>
        <v>0</v>
      </c>
      <c r="DG94" s="50">
        <f t="shared" si="1320"/>
        <v>0</v>
      </c>
      <c r="DH94" s="50">
        <f t="shared" si="1321"/>
        <v>0</v>
      </c>
      <c r="DI94" s="50">
        <f t="shared" si="1322"/>
        <v>0</v>
      </c>
      <c r="DJ94" s="50">
        <f t="shared" si="1323"/>
        <v>0</v>
      </c>
      <c r="DK94" s="50">
        <f t="shared" si="1324"/>
        <v>0</v>
      </c>
      <c r="DL94" s="50">
        <f t="shared" si="1325"/>
        <v>0</v>
      </c>
      <c r="DM94" s="50">
        <f t="shared" si="1326"/>
        <v>0</v>
      </c>
      <c r="DN94" s="50">
        <f t="shared" si="1327"/>
        <v>0</v>
      </c>
      <c r="DO94" s="50">
        <f t="shared" si="1328"/>
        <v>0</v>
      </c>
      <c r="DP94" s="50">
        <f t="shared" si="1329"/>
        <v>0</v>
      </c>
      <c r="DQ94" s="50">
        <f t="shared" si="1330"/>
        <v>0</v>
      </c>
      <c r="DR94" s="50">
        <f t="shared" si="1331"/>
        <v>0</v>
      </c>
      <c r="DS94" s="50">
        <f t="shared" si="1332"/>
        <v>0</v>
      </c>
      <c r="DT94" s="50">
        <f t="shared" si="1333"/>
        <v>0</v>
      </c>
      <c r="DU94" s="50">
        <f t="shared" si="1334"/>
        <v>0</v>
      </c>
      <c r="DV94" s="50">
        <f t="shared" si="1335"/>
        <v>0</v>
      </c>
      <c r="DW94" s="50">
        <f t="shared" si="1335"/>
        <v>0</v>
      </c>
      <c r="DX94" s="50">
        <f t="shared" si="1336"/>
        <v>0</v>
      </c>
      <c r="DY94" s="50">
        <f t="shared" si="1337"/>
        <v>0</v>
      </c>
      <c r="DZ94" s="50">
        <f t="shared" si="1338"/>
        <v>0</v>
      </c>
      <c r="EA94" s="50">
        <f t="shared" si="1339"/>
        <v>0</v>
      </c>
      <c r="EB94" s="50">
        <f t="shared" si="1340"/>
        <v>0</v>
      </c>
      <c r="EC94" s="50">
        <f t="shared" si="1341"/>
        <v>0</v>
      </c>
      <c r="ED94" s="50">
        <f t="shared" si="1342"/>
        <v>0</v>
      </c>
      <c r="EE94" s="50">
        <f t="shared" si="1343"/>
        <v>0</v>
      </c>
      <c r="EF94" s="50">
        <f t="shared" si="1344"/>
        <v>0</v>
      </c>
      <c r="EG94" s="50">
        <f t="shared" si="1345"/>
        <v>0</v>
      </c>
      <c r="EH94" s="50">
        <f t="shared" si="1346"/>
        <v>0</v>
      </c>
      <c r="EI94" s="50">
        <f t="shared" si="1347"/>
        <v>0</v>
      </c>
      <c r="EJ94" s="50">
        <f t="shared" si="1348"/>
        <v>0</v>
      </c>
      <c r="EK94" s="50">
        <f t="shared" si="1349"/>
        <v>0</v>
      </c>
      <c r="EL94" s="50">
        <f t="shared" si="1350"/>
        <v>0</v>
      </c>
      <c r="EM94" s="50">
        <f t="shared" si="1351"/>
        <v>0</v>
      </c>
      <c r="EN94" s="50">
        <f t="shared" si="1352"/>
        <v>0</v>
      </c>
      <c r="EO94" s="50">
        <f t="shared" si="1353"/>
        <v>0</v>
      </c>
      <c r="EP94" s="50">
        <f t="shared" si="1354"/>
        <v>0</v>
      </c>
      <c r="EQ94" s="50">
        <f t="shared" si="1355"/>
        <v>0</v>
      </c>
      <c r="ER94" s="50">
        <f t="shared" si="1356"/>
        <v>0</v>
      </c>
      <c r="ES94" s="50">
        <f t="shared" si="1357"/>
        <v>0</v>
      </c>
      <c r="ET94" s="50">
        <f t="shared" si="1358"/>
        <v>0</v>
      </c>
      <c r="EU94" s="50">
        <f t="shared" si="1359"/>
        <v>0</v>
      </c>
      <c r="EV94" s="50">
        <f t="shared" si="1360"/>
        <v>0</v>
      </c>
      <c r="EW94" s="50">
        <f t="shared" si="1361"/>
        <v>0</v>
      </c>
      <c r="EX94" s="50">
        <f t="shared" si="1362"/>
        <v>0</v>
      </c>
      <c r="EY94" s="50">
        <f t="shared" si="1363"/>
        <v>0</v>
      </c>
      <c r="EZ94" s="50">
        <f t="shared" si="1364"/>
        <v>0</v>
      </c>
      <c r="FA94" s="50">
        <f t="shared" si="1438"/>
        <v>0</v>
      </c>
      <c r="FB94" s="50">
        <f t="shared" si="1438"/>
        <v>0</v>
      </c>
      <c r="FC94" s="50">
        <f t="shared" si="1438"/>
        <v>0</v>
      </c>
    </row>
    <row r="95" spans="2:159">
      <c r="B95" s="693"/>
      <c r="C95" s="54">
        <v>74</v>
      </c>
      <c r="D95" s="29" t="s">
        <v>117</v>
      </c>
      <c r="E95" s="192"/>
      <c r="F95" s="190"/>
      <c r="G95" s="204" t="s">
        <v>397</v>
      </c>
      <c r="H95" s="205"/>
      <c r="I95" s="205"/>
      <c r="J95" s="216"/>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v>1</v>
      </c>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73"/>
      <c r="CF95" s="177"/>
      <c r="CG95" s="177"/>
      <c r="CI95" s="50">
        <f t="shared" si="1296"/>
        <v>0</v>
      </c>
      <c r="CJ95" s="50">
        <f t="shared" si="1297"/>
        <v>0</v>
      </c>
      <c r="CK95" s="50">
        <f t="shared" si="1298"/>
        <v>0</v>
      </c>
      <c r="CL95" s="50">
        <f t="shared" si="1299"/>
        <v>0</v>
      </c>
      <c r="CM95" s="50">
        <f t="shared" si="1300"/>
        <v>0</v>
      </c>
      <c r="CN95" s="50">
        <f t="shared" si="1301"/>
        <v>0</v>
      </c>
      <c r="CO95" s="50">
        <f t="shared" si="1302"/>
        <v>0</v>
      </c>
      <c r="CP95" s="50">
        <f t="shared" si="1303"/>
        <v>0</v>
      </c>
      <c r="CQ95" s="50">
        <f t="shared" si="1304"/>
        <v>0</v>
      </c>
      <c r="CR95" s="50">
        <f t="shared" si="1305"/>
        <v>0</v>
      </c>
      <c r="CS95" s="50">
        <f t="shared" si="1306"/>
        <v>0</v>
      </c>
      <c r="CT95" s="50">
        <f t="shared" si="1307"/>
        <v>0</v>
      </c>
      <c r="CU95" s="50">
        <f t="shared" si="1308"/>
        <v>0</v>
      </c>
      <c r="CV95" s="50">
        <f t="shared" si="1309"/>
        <v>0</v>
      </c>
      <c r="CW95" s="50">
        <f t="shared" si="1310"/>
        <v>0</v>
      </c>
      <c r="CX95" s="50">
        <f t="shared" si="1311"/>
        <v>0</v>
      </c>
      <c r="CY95" s="50">
        <f t="shared" si="1312"/>
        <v>0</v>
      </c>
      <c r="CZ95" s="50">
        <f t="shared" si="1313"/>
        <v>0</v>
      </c>
      <c r="DA95" s="50">
        <f t="shared" si="1314"/>
        <v>0</v>
      </c>
      <c r="DB95" s="50">
        <f t="shared" si="1315"/>
        <v>0</v>
      </c>
      <c r="DC95" s="50">
        <f t="shared" si="1316"/>
        <v>0</v>
      </c>
      <c r="DD95" s="50">
        <f t="shared" si="1317"/>
        <v>0</v>
      </c>
      <c r="DE95" s="50">
        <f t="shared" si="1318"/>
        <v>0</v>
      </c>
      <c r="DF95" s="50">
        <f t="shared" si="1319"/>
        <v>0</v>
      </c>
      <c r="DG95" s="50">
        <f t="shared" si="1320"/>
        <v>0</v>
      </c>
      <c r="DH95" s="50">
        <f t="shared" si="1321"/>
        <v>0</v>
      </c>
      <c r="DI95" s="50">
        <f t="shared" si="1322"/>
        <v>0</v>
      </c>
      <c r="DJ95" s="50">
        <f t="shared" si="1323"/>
        <v>0</v>
      </c>
      <c r="DK95" s="50">
        <f t="shared" si="1324"/>
        <v>0</v>
      </c>
      <c r="DL95" s="50">
        <f t="shared" si="1325"/>
        <v>0</v>
      </c>
      <c r="DM95" s="50">
        <f t="shared" si="1326"/>
        <v>0</v>
      </c>
      <c r="DN95" s="50">
        <f t="shared" si="1327"/>
        <v>0</v>
      </c>
      <c r="DO95" s="50">
        <f t="shared" si="1328"/>
        <v>0</v>
      </c>
      <c r="DP95" s="50">
        <f t="shared" si="1329"/>
        <v>0</v>
      </c>
      <c r="DQ95" s="50">
        <f t="shared" si="1330"/>
        <v>0</v>
      </c>
      <c r="DR95" s="50">
        <f t="shared" si="1331"/>
        <v>0</v>
      </c>
      <c r="DS95" s="50">
        <f t="shared" si="1332"/>
        <v>0</v>
      </c>
      <c r="DT95" s="50">
        <f t="shared" si="1333"/>
        <v>0</v>
      </c>
      <c r="DU95" s="50">
        <f t="shared" si="1334"/>
        <v>0</v>
      </c>
      <c r="DV95" s="50">
        <f t="shared" si="1335"/>
        <v>0</v>
      </c>
      <c r="DW95" s="50">
        <f t="shared" si="1335"/>
        <v>0</v>
      </c>
      <c r="DX95" s="50">
        <f t="shared" si="1336"/>
        <v>0</v>
      </c>
      <c r="DY95" s="50">
        <f t="shared" si="1337"/>
        <v>0</v>
      </c>
      <c r="DZ95" s="50">
        <f t="shared" si="1338"/>
        <v>0</v>
      </c>
      <c r="EA95" s="50">
        <f t="shared" si="1339"/>
        <v>0</v>
      </c>
      <c r="EB95" s="50">
        <f t="shared" si="1340"/>
        <v>0</v>
      </c>
      <c r="EC95" s="50">
        <f t="shared" si="1341"/>
        <v>0</v>
      </c>
      <c r="ED95" s="50">
        <f t="shared" si="1342"/>
        <v>0</v>
      </c>
      <c r="EE95" s="50">
        <f t="shared" si="1343"/>
        <v>0</v>
      </c>
      <c r="EF95" s="50">
        <f t="shared" si="1344"/>
        <v>0</v>
      </c>
      <c r="EG95" s="50">
        <f t="shared" si="1345"/>
        <v>0</v>
      </c>
      <c r="EH95" s="50">
        <f t="shared" si="1346"/>
        <v>0</v>
      </c>
      <c r="EI95" s="50">
        <f t="shared" si="1347"/>
        <v>0</v>
      </c>
      <c r="EJ95" s="50">
        <f t="shared" si="1348"/>
        <v>0</v>
      </c>
      <c r="EK95" s="50">
        <f t="shared" si="1349"/>
        <v>0</v>
      </c>
      <c r="EL95" s="50">
        <f t="shared" si="1350"/>
        <v>0</v>
      </c>
      <c r="EM95" s="50">
        <f t="shared" si="1351"/>
        <v>0</v>
      </c>
      <c r="EN95" s="50">
        <f t="shared" si="1352"/>
        <v>0</v>
      </c>
      <c r="EO95" s="50">
        <f t="shared" si="1353"/>
        <v>0</v>
      </c>
      <c r="EP95" s="50">
        <f t="shared" si="1354"/>
        <v>0</v>
      </c>
      <c r="EQ95" s="50">
        <f t="shared" si="1355"/>
        <v>0</v>
      </c>
      <c r="ER95" s="50">
        <f t="shared" si="1356"/>
        <v>0</v>
      </c>
      <c r="ES95" s="50">
        <f t="shared" si="1357"/>
        <v>0</v>
      </c>
      <c r="ET95" s="50">
        <f t="shared" si="1358"/>
        <v>0</v>
      </c>
      <c r="EU95" s="50">
        <f t="shared" si="1359"/>
        <v>0</v>
      </c>
      <c r="EV95" s="50">
        <f t="shared" si="1360"/>
        <v>0</v>
      </c>
      <c r="EW95" s="50">
        <f t="shared" si="1361"/>
        <v>0</v>
      </c>
      <c r="EX95" s="50">
        <f t="shared" si="1362"/>
        <v>0</v>
      </c>
      <c r="EY95" s="50">
        <f t="shared" si="1363"/>
        <v>0</v>
      </c>
      <c r="EZ95" s="50">
        <f t="shared" si="1364"/>
        <v>0</v>
      </c>
      <c r="FA95" s="50">
        <f t="shared" si="1438"/>
        <v>0</v>
      </c>
      <c r="FB95" s="50">
        <f t="shared" si="1438"/>
        <v>0</v>
      </c>
      <c r="FC95" s="50">
        <f t="shared" si="1438"/>
        <v>0</v>
      </c>
    </row>
    <row r="96" spans="2:159">
      <c r="B96" s="693"/>
      <c r="C96" s="54">
        <v>75</v>
      </c>
      <c r="D96" s="29" t="s">
        <v>118</v>
      </c>
      <c r="E96" s="192"/>
      <c r="F96" s="190"/>
      <c r="G96" s="204" t="s">
        <v>397</v>
      </c>
      <c r="H96" s="205"/>
      <c r="I96" s="205"/>
      <c r="J96" s="216"/>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v>1</v>
      </c>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73"/>
      <c r="CF96" s="177"/>
      <c r="CG96" s="177"/>
      <c r="CI96" s="50">
        <f t="shared" si="1296"/>
        <v>0</v>
      </c>
      <c r="CJ96" s="50">
        <f t="shared" si="1297"/>
        <v>0</v>
      </c>
      <c r="CK96" s="50">
        <f t="shared" si="1298"/>
        <v>0</v>
      </c>
      <c r="CL96" s="50">
        <f t="shared" si="1299"/>
        <v>0</v>
      </c>
      <c r="CM96" s="50">
        <f t="shared" si="1300"/>
        <v>0</v>
      </c>
      <c r="CN96" s="50">
        <f t="shared" si="1301"/>
        <v>0</v>
      </c>
      <c r="CO96" s="50">
        <f t="shared" si="1302"/>
        <v>0</v>
      </c>
      <c r="CP96" s="50">
        <f t="shared" si="1303"/>
        <v>0</v>
      </c>
      <c r="CQ96" s="50">
        <f t="shared" si="1304"/>
        <v>0</v>
      </c>
      <c r="CR96" s="50">
        <f t="shared" si="1305"/>
        <v>0</v>
      </c>
      <c r="CS96" s="50">
        <f t="shared" si="1306"/>
        <v>0</v>
      </c>
      <c r="CT96" s="50">
        <f t="shared" si="1307"/>
        <v>0</v>
      </c>
      <c r="CU96" s="50">
        <f t="shared" si="1308"/>
        <v>0</v>
      </c>
      <c r="CV96" s="50">
        <f t="shared" si="1309"/>
        <v>0</v>
      </c>
      <c r="CW96" s="50">
        <f t="shared" si="1310"/>
        <v>0</v>
      </c>
      <c r="CX96" s="50">
        <f t="shared" si="1311"/>
        <v>0</v>
      </c>
      <c r="CY96" s="50">
        <f t="shared" si="1312"/>
        <v>0</v>
      </c>
      <c r="CZ96" s="50">
        <f t="shared" si="1313"/>
        <v>0</v>
      </c>
      <c r="DA96" s="50">
        <f t="shared" si="1314"/>
        <v>0</v>
      </c>
      <c r="DB96" s="50">
        <f t="shared" si="1315"/>
        <v>0</v>
      </c>
      <c r="DC96" s="50">
        <f t="shared" si="1316"/>
        <v>0</v>
      </c>
      <c r="DD96" s="50">
        <f t="shared" si="1317"/>
        <v>0</v>
      </c>
      <c r="DE96" s="50">
        <f t="shared" si="1318"/>
        <v>0</v>
      </c>
      <c r="DF96" s="50">
        <f t="shared" si="1319"/>
        <v>0</v>
      </c>
      <c r="DG96" s="50">
        <f t="shared" si="1320"/>
        <v>0</v>
      </c>
      <c r="DH96" s="50">
        <f t="shared" si="1321"/>
        <v>0</v>
      </c>
      <c r="DI96" s="50">
        <f t="shared" si="1322"/>
        <v>0</v>
      </c>
      <c r="DJ96" s="50">
        <f t="shared" si="1323"/>
        <v>0</v>
      </c>
      <c r="DK96" s="50">
        <f t="shared" si="1324"/>
        <v>0</v>
      </c>
      <c r="DL96" s="50">
        <f t="shared" si="1325"/>
        <v>0</v>
      </c>
      <c r="DM96" s="50">
        <f t="shared" si="1326"/>
        <v>0</v>
      </c>
      <c r="DN96" s="50">
        <f t="shared" si="1327"/>
        <v>0</v>
      </c>
      <c r="DO96" s="50">
        <f t="shared" si="1328"/>
        <v>0</v>
      </c>
      <c r="DP96" s="50">
        <f t="shared" si="1329"/>
        <v>0</v>
      </c>
      <c r="DQ96" s="50">
        <f t="shared" si="1330"/>
        <v>0</v>
      </c>
      <c r="DR96" s="50">
        <f t="shared" si="1331"/>
        <v>0</v>
      </c>
      <c r="DS96" s="50">
        <f t="shared" si="1332"/>
        <v>0</v>
      </c>
      <c r="DT96" s="50">
        <f t="shared" si="1333"/>
        <v>0</v>
      </c>
      <c r="DU96" s="50">
        <f t="shared" si="1334"/>
        <v>0</v>
      </c>
      <c r="DV96" s="50">
        <f t="shared" si="1335"/>
        <v>0</v>
      </c>
      <c r="DW96" s="50">
        <f t="shared" si="1335"/>
        <v>0</v>
      </c>
      <c r="DX96" s="50">
        <f t="shared" si="1336"/>
        <v>0</v>
      </c>
      <c r="DY96" s="50">
        <f t="shared" si="1337"/>
        <v>0</v>
      </c>
      <c r="DZ96" s="50">
        <f t="shared" si="1338"/>
        <v>0</v>
      </c>
      <c r="EA96" s="50">
        <f t="shared" si="1339"/>
        <v>0</v>
      </c>
      <c r="EB96" s="50">
        <f t="shared" si="1340"/>
        <v>0</v>
      </c>
      <c r="EC96" s="50">
        <f t="shared" si="1341"/>
        <v>0</v>
      </c>
      <c r="ED96" s="50">
        <f t="shared" si="1342"/>
        <v>0</v>
      </c>
      <c r="EE96" s="50">
        <f t="shared" si="1343"/>
        <v>0</v>
      </c>
      <c r="EF96" s="50">
        <f t="shared" si="1344"/>
        <v>0</v>
      </c>
      <c r="EG96" s="50">
        <f t="shared" si="1345"/>
        <v>0</v>
      </c>
      <c r="EH96" s="50">
        <f t="shared" si="1346"/>
        <v>0</v>
      </c>
      <c r="EI96" s="50">
        <f t="shared" si="1347"/>
        <v>0</v>
      </c>
      <c r="EJ96" s="50">
        <f t="shared" si="1348"/>
        <v>0</v>
      </c>
      <c r="EK96" s="50">
        <f t="shared" si="1349"/>
        <v>0</v>
      </c>
      <c r="EL96" s="50">
        <f t="shared" si="1350"/>
        <v>0</v>
      </c>
      <c r="EM96" s="50">
        <f t="shared" si="1351"/>
        <v>0</v>
      </c>
      <c r="EN96" s="50">
        <f t="shared" si="1352"/>
        <v>0</v>
      </c>
      <c r="EO96" s="50">
        <f t="shared" si="1353"/>
        <v>0</v>
      </c>
      <c r="EP96" s="50">
        <f t="shared" si="1354"/>
        <v>0</v>
      </c>
      <c r="EQ96" s="50">
        <f t="shared" si="1355"/>
        <v>0</v>
      </c>
      <c r="ER96" s="50">
        <f t="shared" si="1356"/>
        <v>0</v>
      </c>
      <c r="ES96" s="50">
        <f t="shared" si="1357"/>
        <v>0</v>
      </c>
      <c r="ET96" s="50">
        <f t="shared" si="1358"/>
        <v>0</v>
      </c>
      <c r="EU96" s="50">
        <f t="shared" si="1359"/>
        <v>0</v>
      </c>
      <c r="EV96" s="50">
        <f t="shared" si="1360"/>
        <v>0</v>
      </c>
      <c r="EW96" s="50">
        <f t="shared" si="1361"/>
        <v>0</v>
      </c>
      <c r="EX96" s="50">
        <f t="shared" si="1362"/>
        <v>0</v>
      </c>
      <c r="EY96" s="50">
        <f t="shared" si="1363"/>
        <v>0</v>
      </c>
      <c r="EZ96" s="50">
        <f t="shared" si="1364"/>
        <v>0</v>
      </c>
      <c r="FA96" s="50">
        <f t="shared" si="1438"/>
        <v>0</v>
      </c>
      <c r="FB96" s="50">
        <f t="shared" si="1438"/>
        <v>0</v>
      </c>
      <c r="FC96" s="50">
        <f t="shared" si="1438"/>
        <v>0</v>
      </c>
    </row>
    <row r="97" spans="2:159" ht="15" customHeight="1">
      <c r="B97" s="709"/>
      <c r="C97" s="54">
        <v>76</v>
      </c>
      <c r="D97" s="29" t="s">
        <v>24</v>
      </c>
      <c r="E97" s="192"/>
      <c r="F97" s="190"/>
      <c r="G97" s="204" t="s">
        <v>383</v>
      </c>
      <c r="H97" s="205"/>
      <c r="I97" s="205"/>
      <c r="J97" s="216"/>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v>1</v>
      </c>
      <c r="AW97" s="15"/>
      <c r="AX97" s="15"/>
      <c r="AY97" s="15"/>
      <c r="AZ97" s="15"/>
      <c r="BA97" s="15"/>
      <c r="BB97" s="15"/>
      <c r="BC97" s="15">
        <v>1</v>
      </c>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73"/>
      <c r="CF97" s="177"/>
      <c r="CG97" s="177"/>
      <c r="CI97" s="50">
        <f t="shared" si="1296"/>
        <v>0</v>
      </c>
      <c r="CJ97" s="50">
        <f t="shared" si="1297"/>
        <v>0</v>
      </c>
      <c r="CK97" s="50">
        <f t="shared" si="1298"/>
        <v>0</v>
      </c>
      <c r="CL97" s="50">
        <f t="shared" si="1299"/>
        <v>0</v>
      </c>
      <c r="CM97" s="50">
        <f t="shared" si="1300"/>
        <v>0</v>
      </c>
      <c r="CN97" s="50">
        <f t="shared" si="1301"/>
        <v>0</v>
      </c>
      <c r="CO97" s="50">
        <f t="shared" si="1302"/>
        <v>0</v>
      </c>
      <c r="CP97" s="50">
        <f t="shared" si="1303"/>
        <v>0</v>
      </c>
      <c r="CQ97" s="50">
        <f t="shared" si="1304"/>
        <v>0</v>
      </c>
      <c r="CR97" s="50">
        <f t="shared" si="1305"/>
        <v>0</v>
      </c>
      <c r="CS97" s="50">
        <f t="shared" si="1306"/>
        <v>0</v>
      </c>
      <c r="CT97" s="50">
        <f t="shared" si="1307"/>
        <v>0</v>
      </c>
      <c r="CU97" s="50">
        <f t="shared" si="1308"/>
        <v>0</v>
      </c>
      <c r="CV97" s="50">
        <f t="shared" si="1309"/>
        <v>0</v>
      </c>
      <c r="CW97" s="50">
        <f t="shared" si="1310"/>
        <v>0</v>
      </c>
      <c r="CX97" s="50">
        <f t="shared" si="1311"/>
        <v>0</v>
      </c>
      <c r="CY97" s="50">
        <f t="shared" si="1312"/>
        <v>0</v>
      </c>
      <c r="CZ97" s="50">
        <f t="shared" si="1313"/>
        <v>0</v>
      </c>
      <c r="DA97" s="50">
        <f t="shared" si="1314"/>
        <v>0</v>
      </c>
      <c r="DB97" s="50">
        <f t="shared" si="1315"/>
        <v>0</v>
      </c>
      <c r="DC97" s="50">
        <f t="shared" si="1316"/>
        <v>0</v>
      </c>
      <c r="DD97" s="50">
        <f t="shared" si="1317"/>
        <v>0</v>
      </c>
      <c r="DE97" s="50">
        <f t="shared" si="1318"/>
        <v>0</v>
      </c>
      <c r="DF97" s="50">
        <f t="shared" si="1319"/>
        <v>0</v>
      </c>
      <c r="DG97" s="50">
        <f t="shared" si="1320"/>
        <v>0</v>
      </c>
      <c r="DH97" s="50">
        <f t="shared" si="1321"/>
        <v>0</v>
      </c>
      <c r="DI97" s="50">
        <f t="shared" si="1322"/>
        <v>0</v>
      </c>
      <c r="DJ97" s="50">
        <f t="shared" si="1323"/>
        <v>0</v>
      </c>
      <c r="DK97" s="50">
        <f t="shared" si="1324"/>
        <v>0</v>
      </c>
      <c r="DL97" s="50">
        <f t="shared" si="1325"/>
        <v>0</v>
      </c>
      <c r="DM97" s="50">
        <f t="shared" si="1326"/>
        <v>0</v>
      </c>
      <c r="DN97" s="50">
        <f t="shared" si="1327"/>
        <v>0</v>
      </c>
      <c r="DO97" s="50">
        <f t="shared" si="1328"/>
        <v>0</v>
      </c>
      <c r="DP97" s="50">
        <f t="shared" si="1329"/>
        <v>0</v>
      </c>
      <c r="DQ97" s="50">
        <f t="shared" si="1330"/>
        <v>0</v>
      </c>
      <c r="DR97" s="50">
        <f t="shared" si="1331"/>
        <v>0</v>
      </c>
      <c r="DS97" s="50">
        <f t="shared" si="1332"/>
        <v>0</v>
      </c>
      <c r="DT97" s="50">
        <f t="shared" si="1333"/>
        <v>0</v>
      </c>
      <c r="DU97" s="50">
        <f t="shared" si="1334"/>
        <v>0</v>
      </c>
      <c r="DV97" s="50">
        <f t="shared" si="1335"/>
        <v>0</v>
      </c>
      <c r="DW97" s="50">
        <f t="shared" si="1335"/>
        <v>0</v>
      </c>
      <c r="DX97" s="50">
        <f t="shared" si="1336"/>
        <v>0</v>
      </c>
      <c r="DY97" s="50">
        <f t="shared" si="1337"/>
        <v>0</v>
      </c>
      <c r="DZ97" s="50">
        <f t="shared" si="1338"/>
        <v>0</v>
      </c>
      <c r="EA97" s="50">
        <f t="shared" si="1339"/>
        <v>0</v>
      </c>
      <c r="EB97" s="50">
        <f t="shared" si="1340"/>
        <v>0</v>
      </c>
      <c r="EC97" s="50">
        <f t="shared" si="1341"/>
        <v>0</v>
      </c>
      <c r="ED97" s="50">
        <f t="shared" si="1342"/>
        <v>0</v>
      </c>
      <c r="EE97" s="50">
        <f t="shared" si="1343"/>
        <v>0</v>
      </c>
      <c r="EF97" s="50">
        <f t="shared" si="1344"/>
        <v>0</v>
      </c>
      <c r="EG97" s="50">
        <f t="shared" si="1345"/>
        <v>0</v>
      </c>
      <c r="EH97" s="50">
        <f t="shared" si="1346"/>
        <v>0</v>
      </c>
      <c r="EI97" s="50">
        <f t="shared" si="1347"/>
        <v>0</v>
      </c>
      <c r="EJ97" s="50">
        <f t="shared" si="1348"/>
        <v>0</v>
      </c>
      <c r="EK97" s="50">
        <f t="shared" si="1349"/>
        <v>0</v>
      </c>
      <c r="EL97" s="50">
        <f t="shared" si="1350"/>
        <v>0</v>
      </c>
      <c r="EM97" s="50">
        <f t="shared" si="1351"/>
        <v>0</v>
      </c>
      <c r="EN97" s="50">
        <f t="shared" si="1352"/>
        <v>0</v>
      </c>
      <c r="EO97" s="50">
        <f t="shared" si="1353"/>
        <v>0</v>
      </c>
      <c r="EP97" s="50">
        <f t="shared" si="1354"/>
        <v>0</v>
      </c>
      <c r="EQ97" s="50">
        <f t="shared" si="1355"/>
        <v>0</v>
      </c>
      <c r="ER97" s="50">
        <f t="shared" si="1356"/>
        <v>0</v>
      </c>
      <c r="ES97" s="50">
        <f t="shared" si="1357"/>
        <v>0</v>
      </c>
      <c r="ET97" s="50">
        <f t="shared" si="1358"/>
        <v>0</v>
      </c>
      <c r="EU97" s="50">
        <f t="shared" si="1359"/>
        <v>0</v>
      </c>
      <c r="EV97" s="50">
        <f t="shared" si="1360"/>
        <v>0</v>
      </c>
      <c r="EW97" s="50">
        <f t="shared" si="1361"/>
        <v>0</v>
      </c>
      <c r="EX97" s="50">
        <f t="shared" si="1362"/>
        <v>0</v>
      </c>
      <c r="EY97" s="50">
        <f t="shared" si="1363"/>
        <v>0</v>
      </c>
      <c r="EZ97" s="50">
        <f t="shared" si="1364"/>
        <v>0</v>
      </c>
      <c r="FA97" s="50">
        <f t="shared" si="1438"/>
        <v>0</v>
      </c>
      <c r="FB97" s="50">
        <f t="shared" si="1438"/>
        <v>0</v>
      </c>
      <c r="FC97" s="50">
        <f t="shared" si="1438"/>
        <v>0</v>
      </c>
    </row>
    <row r="98" spans="2:159" ht="31.5">
      <c r="B98" s="692" t="s">
        <v>373</v>
      </c>
      <c r="C98" s="54">
        <v>77</v>
      </c>
      <c r="D98" s="29" t="s">
        <v>141</v>
      </c>
      <c r="E98" s="192"/>
      <c r="F98" s="190"/>
      <c r="G98" s="204" t="s">
        <v>397</v>
      </c>
      <c r="H98" s="205" t="s">
        <v>388</v>
      </c>
      <c r="I98" s="205"/>
      <c r="J98" s="216"/>
      <c r="M98" s="15"/>
      <c r="N98" s="15"/>
      <c r="O98" s="15"/>
      <c r="P98" s="15"/>
      <c r="Q98" s="15"/>
      <c r="R98" s="15"/>
      <c r="S98" s="15"/>
      <c r="T98" s="15"/>
      <c r="U98" s="15"/>
      <c r="V98" s="15"/>
      <c r="W98" s="15"/>
      <c r="X98" s="15"/>
      <c r="Y98" s="15"/>
      <c r="Z98" s="15"/>
      <c r="AA98" s="15"/>
      <c r="AB98" s="15"/>
      <c r="AC98" s="15"/>
      <c r="AD98" s="15"/>
      <c r="AE98" s="15">
        <v>1</v>
      </c>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73"/>
      <c r="CF98" s="177"/>
      <c r="CG98" s="177"/>
      <c r="CI98" s="50">
        <f t="shared" si="1296"/>
        <v>0</v>
      </c>
      <c r="CJ98" s="50">
        <f t="shared" si="1297"/>
        <v>0</v>
      </c>
      <c r="CK98" s="50">
        <f t="shared" si="1298"/>
        <v>0</v>
      </c>
      <c r="CL98" s="50">
        <f t="shared" si="1299"/>
        <v>0</v>
      </c>
      <c r="CM98" s="50">
        <f t="shared" si="1300"/>
        <v>0</v>
      </c>
      <c r="CN98" s="50">
        <f t="shared" si="1301"/>
        <v>0</v>
      </c>
      <c r="CO98" s="50">
        <f t="shared" si="1302"/>
        <v>0</v>
      </c>
      <c r="CP98" s="50">
        <f t="shared" si="1303"/>
        <v>0</v>
      </c>
      <c r="CQ98" s="50">
        <f t="shared" si="1304"/>
        <v>0</v>
      </c>
      <c r="CR98" s="50">
        <f t="shared" si="1305"/>
        <v>0</v>
      </c>
      <c r="CS98" s="50">
        <f t="shared" si="1306"/>
        <v>0</v>
      </c>
      <c r="CT98" s="50">
        <f t="shared" si="1307"/>
        <v>0</v>
      </c>
      <c r="CU98" s="50">
        <f t="shared" si="1308"/>
        <v>0</v>
      </c>
      <c r="CV98" s="50">
        <f t="shared" si="1309"/>
        <v>0</v>
      </c>
      <c r="CW98" s="50">
        <f t="shared" si="1310"/>
        <v>0</v>
      </c>
      <c r="CX98" s="50">
        <f t="shared" si="1311"/>
        <v>0</v>
      </c>
      <c r="CY98" s="50">
        <f t="shared" si="1312"/>
        <v>0</v>
      </c>
      <c r="CZ98" s="50">
        <f t="shared" si="1313"/>
        <v>0</v>
      </c>
      <c r="DA98" s="50">
        <f t="shared" si="1314"/>
        <v>0</v>
      </c>
      <c r="DB98" s="50">
        <f t="shared" si="1315"/>
        <v>0</v>
      </c>
      <c r="DC98" s="50">
        <f t="shared" si="1316"/>
        <v>0</v>
      </c>
      <c r="DD98" s="50">
        <f t="shared" si="1317"/>
        <v>0</v>
      </c>
      <c r="DE98" s="50">
        <f t="shared" si="1318"/>
        <v>0</v>
      </c>
      <c r="DF98" s="50">
        <f t="shared" si="1319"/>
        <v>0</v>
      </c>
      <c r="DG98" s="50">
        <f t="shared" si="1320"/>
        <v>0</v>
      </c>
      <c r="DH98" s="50">
        <f t="shared" si="1321"/>
        <v>0</v>
      </c>
      <c r="DI98" s="50">
        <f t="shared" si="1322"/>
        <v>0</v>
      </c>
      <c r="DJ98" s="50">
        <f t="shared" si="1323"/>
        <v>0</v>
      </c>
      <c r="DK98" s="50">
        <f t="shared" si="1324"/>
        <v>0</v>
      </c>
      <c r="DL98" s="50">
        <f t="shared" si="1325"/>
        <v>0</v>
      </c>
      <c r="DM98" s="50">
        <f t="shared" si="1326"/>
        <v>0</v>
      </c>
      <c r="DN98" s="50">
        <f t="shared" si="1327"/>
        <v>0</v>
      </c>
      <c r="DO98" s="50">
        <f t="shared" si="1328"/>
        <v>0</v>
      </c>
      <c r="DP98" s="50">
        <f t="shared" si="1329"/>
        <v>0</v>
      </c>
      <c r="DQ98" s="50">
        <f t="shared" si="1330"/>
        <v>0</v>
      </c>
      <c r="DR98" s="50">
        <f t="shared" si="1331"/>
        <v>0</v>
      </c>
      <c r="DS98" s="50">
        <f t="shared" si="1332"/>
        <v>0</v>
      </c>
      <c r="DT98" s="50">
        <f t="shared" si="1333"/>
        <v>0</v>
      </c>
      <c r="DU98" s="50">
        <f t="shared" si="1334"/>
        <v>0</v>
      </c>
      <c r="DV98" s="50">
        <f t="shared" si="1335"/>
        <v>0</v>
      </c>
      <c r="DW98" s="50">
        <f t="shared" si="1335"/>
        <v>0</v>
      </c>
      <c r="DX98" s="50">
        <f t="shared" si="1336"/>
        <v>0</v>
      </c>
      <c r="DY98" s="50">
        <f t="shared" si="1337"/>
        <v>0</v>
      </c>
      <c r="DZ98" s="50">
        <f t="shared" si="1338"/>
        <v>0</v>
      </c>
      <c r="EA98" s="50">
        <f t="shared" si="1339"/>
        <v>0</v>
      </c>
      <c r="EB98" s="50">
        <f t="shared" si="1340"/>
        <v>0</v>
      </c>
      <c r="EC98" s="50">
        <f t="shared" si="1341"/>
        <v>0</v>
      </c>
      <c r="ED98" s="50">
        <f t="shared" si="1342"/>
        <v>0</v>
      </c>
      <c r="EE98" s="50">
        <f t="shared" si="1343"/>
        <v>0</v>
      </c>
      <c r="EF98" s="50">
        <f t="shared" si="1344"/>
        <v>0</v>
      </c>
      <c r="EG98" s="50">
        <f t="shared" si="1345"/>
        <v>0</v>
      </c>
      <c r="EH98" s="50">
        <f t="shared" si="1346"/>
        <v>0</v>
      </c>
      <c r="EI98" s="50">
        <f t="shared" si="1347"/>
        <v>0</v>
      </c>
      <c r="EJ98" s="50">
        <f t="shared" si="1348"/>
        <v>0</v>
      </c>
      <c r="EK98" s="50">
        <f t="shared" si="1349"/>
        <v>0</v>
      </c>
      <c r="EL98" s="50">
        <f t="shared" si="1350"/>
        <v>0</v>
      </c>
      <c r="EM98" s="50">
        <f t="shared" si="1351"/>
        <v>0</v>
      </c>
      <c r="EN98" s="50">
        <f t="shared" si="1352"/>
        <v>0</v>
      </c>
      <c r="EO98" s="50">
        <f t="shared" si="1353"/>
        <v>0</v>
      </c>
      <c r="EP98" s="50">
        <f t="shared" si="1354"/>
        <v>0</v>
      </c>
      <c r="EQ98" s="50">
        <f t="shared" si="1355"/>
        <v>0</v>
      </c>
      <c r="ER98" s="50">
        <f t="shared" si="1356"/>
        <v>0</v>
      </c>
      <c r="ES98" s="50">
        <f t="shared" si="1357"/>
        <v>0</v>
      </c>
      <c r="ET98" s="50">
        <f t="shared" si="1358"/>
        <v>0</v>
      </c>
      <c r="EU98" s="50">
        <f t="shared" si="1359"/>
        <v>0</v>
      </c>
      <c r="EV98" s="50">
        <f t="shared" si="1360"/>
        <v>0</v>
      </c>
      <c r="EW98" s="50">
        <f t="shared" si="1361"/>
        <v>0</v>
      </c>
      <c r="EX98" s="50">
        <f t="shared" si="1362"/>
        <v>0</v>
      </c>
      <c r="EY98" s="50">
        <f t="shared" si="1363"/>
        <v>0</v>
      </c>
      <c r="EZ98" s="50">
        <f t="shared" si="1364"/>
        <v>0</v>
      </c>
      <c r="FA98" s="50">
        <f t="shared" si="1438"/>
        <v>0</v>
      </c>
      <c r="FB98" s="50">
        <f t="shared" si="1438"/>
        <v>0</v>
      </c>
      <c r="FC98" s="50">
        <f t="shared" si="1438"/>
        <v>0</v>
      </c>
    </row>
    <row r="99" spans="2:159" ht="15" hidden="1" customHeight="1">
      <c r="B99" s="693"/>
      <c r="C99" s="54">
        <v>80</v>
      </c>
      <c r="D99" s="29" t="s">
        <v>105</v>
      </c>
      <c r="E99" s="192"/>
      <c r="F99" s="190"/>
      <c r="G99" s="204"/>
      <c r="H99" s="205"/>
      <c r="I99" s="205"/>
      <c r="J99" s="216"/>
      <c r="M99" s="15"/>
      <c r="N99" s="15"/>
      <c r="O99" s="15"/>
      <c r="P99" s="15"/>
      <c r="Q99" s="15"/>
      <c r="R99" s="15"/>
      <c r="S99" s="15"/>
      <c r="T99" s="15">
        <v>1</v>
      </c>
      <c r="U99" s="15"/>
      <c r="V99" s="15"/>
      <c r="W99" s="15"/>
      <c r="X99" s="15"/>
      <c r="Y99" s="15"/>
      <c r="Z99" s="15"/>
      <c r="AA99" s="15"/>
      <c r="AB99" s="15"/>
      <c r="AC99" s="15"/>
      <c r="AD99" s="15"/>
      <c r="AE99" s="15"/>
      <c r="AF99" s="15">
        <v>1</v>
      </c>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73"/>
      <c r="CF99" s="177"/>
      <c r="CG99" s="177"/>
      <c r="CI99" s="50">
        <f t="shared" si="1296"/>
        <v>0</v>
      </c>
      <c r="CJ99" s="50">
        <f t="shared" si="1297"/>
        <v>0</v>
      </c>
      <c r="CK99" s="50">
        <f t="shared" si="1298"/>
        <v>0</v>
      </c>
      <c r="CL99" s="50">
        <f t="shared" si="1299"/>
        <v>0</v>
      </c>
      <c r="CM99" s="50">
        <f t="shared" si="1300"/>
        <v>0</v>
      </c>
      <c r="CN99" s="50">
        <f t="shared" si="1301"/>
        <v>0</v>
      </c>
      <c r="CO99" s="50">
        <f t="shared" si="1302"/>
        <v>0</v>
      </c>
      <c r="CP99" s="50">
        <f t="shared" si="1303"/>
        <v>0</v>
      </c>
      <c r="CQ99" s="50">
        <f t="shared" si="1304"/>
        <v>0</v>
      </c>
      <c r="CR99" s="50">
        <f t="shared" si="1305"/>
        <v>0</v>
      </c>
      <c r="CS99" s="50">
        <f t="shared" si="1306"/>
        <v>0</v>
      </c>
      <c r="CT99" s="50">
        <f t="shared" si="1307"/>
        <v>0</v>
      </c>
      <c r="CU99" s="50">
        <f t="shared" si="1308"/>
        <v>0</v>
      </c>
      <c r="CV99" s="50">
        <f t="shared" si="1309"/>
        <v>0</v>
      </c>
      <c r="CW99" s="50">
        <f t="shared" si="1310"/>
        <v>0</v>
      </c>
      <c r="CX99" s="50">
        <f t="shared" si="1311"/>
        <v>0</v>
      </c>
      <c r="CY99" s="50">
        <f t="shared" si="1312"/>
        <v>0</v>
      </c>
      <c r="CZ99" s="50">
        <f t="shared" si="1313"/>
        <v>0</v>
      </c>
      <c r="DA99" s="50">
        <f t="shared" si="1314"/>
        <v>0</v>
      </c>
      <c r="DB99" s="50">
        <f t="shared" si="1315"/>
        <v>0</v>
      </c>
      <c r="DC99" s="50">
        <f t="shared" si="1316"/>
        <v>0</v>
      </c>
      <c r="DD99" s="50">
        <f t="shared" si="1317"/>
        <v>0</v>
      </c>
      <c r="DE99" s="50">
        <f t="shared" si="1318"/>
        <v>0</v>
      </c>
      <c r="DF99" s="50">
        <f t="shared" si="1319"/>
        <v>0</v>
      </c>
      <c r="DG99" s="50">
        <f t="shared" si="1320"/>
        <v>0</v>
      </c>
      <c r="DH99" s="50">
        <f t="shared" si="1321"/>
        <v>0</v>
      </c>
      <c r="DI99" s="50">
        <f t="shared" si="1322"/>
        <v>0</v>
      </c>
      <c r="DJ99" s="50">
        <f t="shared" si="1323"/>
        <v>0</v>
      </c>
      <c r="DK99" s="50">
        <f t="shared" si="1324"/>
        <v>0</v>
      </c>
      <c r="DL99" s="50">
        <f t="shared" si="1325"/>
        <v>0</v>
      </c>
      <c r="DM99" s="50">
        <f t="shared" si="1326"/>
        <v>0</v>
      </c>
      <c r="DN99" s="50">
        <f t="shared" si="1327"/>
        <v>0</v>
      </c>
      <c r="DO99" s="50">
        <f t="shared" si="1328"/>
        <v>0</v>
      </c>
      <c r="DP99" s="50">
        <f t="shared" si="1329"/>
        <v>0</v>
      </c>
      <c r="DQ99" s="50">
        <f t="shared" si="1330"/>
        <v>0</v>
      </c>
      <c r="DR99" s="50">
        <f t="shared" si="1331"/>
        <v>0</v>
      </c>
      <c r="DS99" s="50">
        <f t="shared" si="1332"/>
        <v>0</v>
      </c>
      <c r="DT99" s="50">
        <f t="shared" si="1333"/>
        <v>0</v>
      </c>
      <c r="DU99" s="50">
        <f t="shared" si="1334"/>
        <v>0</v>
      </c>
      <c r="DV99" s="50">
        <f t="shared" si="1335"/>
        <v>0</v>
      </c>
      <c r="DW99" s="50">
        <f t="shared" si="1335"/>
        <v>0</v>
      </c>
      <c r="DX99" s="50">
        <f t="shared" si="1336"/>
        <v>0</v>
      </c>
      <c r="DY99" s="50">
        <f t="shared" si="1337"/>
        <v>0</v>
      </c>
      <c r="DZ99" s="50">
        <f t="shared" si="1338"/>
        <v>0</v>
      </c>
      <c r="EA99" s="50">
        <f t="shared" si="1339"/>
        <v>0</v>
      </c>
      <c r="EB99" s="50">
        <f t="shared" si="1340"/>
        <v>0</v>
      </c>
      <c r="EC99" s="50">
        <f t="shared" si="1341"/>
        <v>0</v>
      </c>
      <c r="ED99" s="50">
        <f t="shared" si="1342"/>
        <v>0</v>
      </c>
      <c r="EE99" s="50">
        <f t="shared" si="1343"/>
        <v>0</v>
      </c>
      <c r="EF99" s="50">
        <f t="shared" si="1344"/>
        <v>0</v>
      </c>
      <c r="EG99" s="50">
        <f t="shared" si="1345"/>
        <v>0</v>
      </c>
      <c r="EH99" s="50">
        <f t="shared" si="1346"/>
        <v>0</v>
      </c>
      <c r="EI99" s="50">
        <f t="shared" si="1347"/>
        <v>0</v>
      </c>
      <c r="EJ99" s="50">
        <f t="shared" si="1348"/>
        <v>0</v>
      </c>
      <c r="EK99" s="50">
        <f t="shared" si="1349"/>
        <v>0</v>
      </c>
      <c r="EL99" s="50">
        <f t="shared" si="1350"/>
        <v>0</v>
      </c>
      <c r="EM99" s="50">
        <f t="shared" si="1351"/>
        <v>0</v>
      </c>
      <c r="EN99" s="50">
        <f t="shared" si="1352"/>
        <v>0</v>
      </c>
      <c r="EO99" s="50">
        <f t="shared" si="1353"/>
        <v>0</v>
      </c>
      <c r="EP99" s="50">
        <f t="shared" si="1354"/>
        <v>0</v>
      </c>
      <c r="EQ99" s="50">
        <f t="shared" si="1355"/>
        <v>0</v>
      </c>
      <c r="ER99" s="50">
        <f t="shared" si="1356"/>
        <v>0</v>
      </c>
      <c r="ES99" s="50">
        <f t="shared" si="1357"/>
        <v>0</v>
      </c>
      <c r="ET99" s="50">
        <f t="shared" si="1358"/>
        <v>0</v>
      </c>
      <c r="EU99" s="50">
        <f t="shared" si="1359"/>
        <v>0</v>
      </c>
      <c r="EV99" s="50">
        <f t="shared" si="1360"/>
        <v>0</v>
      </c>
      <c r="EW99" s="50">
        <f t="shared" si="1361"/>
        <v>0</v>
      </c>
      <c r="EX99" s="50">
        <f t="shared" si="1362"/>
        <v>0</v>
      </c>
      <c r="EY99" s="50">
        <f t="shared" si="1363"/>
        <v>0</v>
      </c>
      <c r="EZ99" s="50">
        <f t="shared" si="1364"/>
        <v>0</v>
      </c>
      <c r="FA99" s="50">
        <f t="shared" si="1438"/>
        <v>0</v>
      </c>
      <c r="FB99" s="50">
        <f t="shared" si="1438"/>
        <v>0</v>
      </c>
      <c r="FC99" s="50">
        <f t="shared" si="1438"/>
        <v>0</v>
      </c>
    </row>
    <row r="100" spans="2:159">
      <c r="B100" s="693"/>
      <c r="C100" s="54">
        <v>78</v>
      </c>
      <c r="D100" s="29" t="s">
        <v>104</v>
      </c>
      <c r="E100" s="192"/>
      <c r="F100" s="190"/>
      <c r="G100" s="204" t="s">
        <v>397</v>
      </c>
      <c r="H100" s="205" t="s">
        <v>388</v>
      </c>
      <c r="I100" s="205"/>
      <c r="J100" s="216"/>
      <c r="M100" s="15"/>
      <c r="N100" s="15"/>
      <c r="O100" s="15"/>
      <c r="P100" s="15"/>
      <c r="Q100" s="15"/>
      <c r="R100" s="15"/>
      <c r="S100" s="15"/>
      <c r="T100" s="15"/>
      <c r="U100" s="15"/>
      <c r="V100" s="15"/>
      <c r="W100" s="15"/>
      <c r="X100" s="15"/>
      <c r="Y100" s="15"/>
      <c r="Z100" s="15"/>
      <c r="AA100" s="15"/>
      <c r="AB100" s="15"/>
      <c r="AC100" s="15"/>
      <c r="AD100" s="15"/>
      <c r="AE100" s="15"/>
      <c r="AF100" s="15"/>
      <c r="AG100" s="15">
        <v>1</v>
      </c>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73"/>
      <c r="CF100" s="177"/>
      <c r="CG100" s="177"/>
      <c r="CI100" s="50">
        <f t="shared" si="1296"/>
        <v>0</v>
      </c>
      <c r="CJ100" s="50">
        <f t="shared" si="1297"/>
        <v>0</v>
      </c>
      <c r="CK100" s="50">
        <f t="shared" si="1298"/>
        <v>0</v>
      </c>
      <c r="CL100" s="50">
        <f t="shared" si="1299"/>
        <v>0</v>
      </c>
      <c r="CM100" s="50">
        <f t="shared" si="1300"/>
        <v>0</v>
      </c>
      <c r="CN100" s="50">
        <f t="shared" si="1301"/>
        <v>0</v>
      </c>
      <c r="CO100" s="50">
        <f t="shared" si="1302"/>
        <v>0</v>
      </c>
      <c r="CP100" s="50">
        <f t="shared" si="1303"/>
        <v>0</v>
      </c>
      <c r="CQ100" s="50">
        <f t="shared" si="1304"/>
        <v>0</v>
      </c>
      <c r="CR100" s="50">
        <f t="shared" si="1305"/>
        <v>0</v>
      </c>
      <c r="CS100" s="50">
        <f t="shared" si="1306"/>
        <v>0</v>
      </c>
      <c r="CT100" s="50">
        <f t="shared" si="1307"/>
        <v>0</v>
      </c>
      <c r="CU100" s="50">
        <f t="shared" si="1308"/>
        <v>0</v>
      </c>
      <c r="CV100" s="50">
        <f t="shared" si="1309"/>
        <v>0</v>
      </c>
      <c r="CW100" s="50">
        <f t="shared" si="1310"/>
        <v>0</v>
      </c>
      <c r="CX100" s="50">
        <f t="shared" si="1311"/>
        <v>0</v>
      </c>
      <c r="CY100" s="50">
        <f t="shared" si="1312"/>
        <v>0</v>
      </c>
      <c r="CZ100" s="50">
        <f t="shared" si="1313"/>
        <v>0</v>
      </c>
      <c r="DA100" s="50">
        <f t="shared" si="1314"/>
        <v>0</v>
      </c>
      <c r="DB100" s="50">
        <f t="shared" si="1315"/>
        <v>0</v>
      </c>
      <c r="DC100" s="50">
        <f t="shared" si="1316"/>
        <v>0</v>
      </c>
      <c r="DD100" s="50">
        <f t="shared" si="1317"/>
        <v>0</v>
      </c>
      <c r="DE100" s="50">
        <f t="shared" si="1318"/>
        <v>0</v>
      </c>
      <c r="DF100" s="50">
        <f t="shared" si="1319"/>
        <v>0</v>
      </c>
      <c r="DG100" s="50">
        <f t="shared" si="1320"/>
        <v>0</v>
      </c>
      <c r="DH100" s="50">
        <f t="shared" si="1321"/>
        <v>0</v>
      </c>
      <c r="DI100" s="50">
        <f t="shared" si="1322"/>
        <v>0</v>
      </c>
      <c r="DJ100" s="50">
        <f t="shared" si="1323"/>
        <v>0</v>
      </c>
      <c r="DK100" s="50">
        <f t="shared" si="1324"/>
        <v>0</v>
      </c>
      <c r="DL100" s="50">
        <f t="shared" si="1325"/>
        <v>0</v>
      </c>
      <c r="DM100" s="50">
        <f t="shared" si="1326"/>
        <v>0</v>
      </c>
      <c r="DN100" s="50">
        <f t="shared" si="1327"/>
        <v>0</v>
      </c>
      <c r="DO100" s="50">
        <f t="shared" si="1328"/>
        <v>0</v>
      </c>
      <c r="DP100" s="50">
        <f t="shared" si="1329"/>
        <v>0</v>
      </c>
      <c r="DQ100" s="50">
        <f t="shared" si="1330"/>
        <v>0</v>
      </c>
      <c r="DR100" s="50">
        <f t="shared" si="1331"/>
        <v>0</v>
      </c>
      <c r="DS100" s="50">
        <f t="shared" si="1332"/>
        <v>0</v>
      </c>
      <c r="DT100" s="50">
        <f t="shared" si="1333"/>
        <v>0</v>
      </c>
      <c r="DU100" s="50">
        <f t="shared" si="1334"/>
        <v>0</v>
      </c>
      <c r="DV100" s="50">
        <f t="shared" si="1335"/>
        <v>0</v>
      </c>
      <c r="DW100" s="50">
        <f t="shared" si="1335"/>
        <v>0</v>
      </c>
      <c r="DX100" s="50">
        <f t="shared" si="1336"/>
        <v>0</v>
      </c>
      <c r="DY100" s="50">
        <f t="shared" si="1337"/>
        <v>0</v>
      </c>
      <c r="DZ100" s="50">
        <f t="shared" si="1338"/>
        <v>0</v>
      </c>
      <c r="EA100" s="50">
        <f t="shared" si="1339"/>
        <v>0</v>
      </c>
      <c r="EB100" s="50">
        <f t="shared" si="1340"/>
        <v>0</v>
      </c>
      <c r="EC100" s="50">
        <f t="shared" si="1341"/>
        <v>0</v>
      </c>
      <c r="ED100" s="50">
        <f t="shared" si="1342"/>
        <v>0</v>
      </c>
      <c r="EE100" s="50">
        <f t="shared" si="1343"/>
        <v>0</v>
      </c>
      <c r="EF100" s="50">
        <f t="shared" si="1344"/>
        <v>0</v>
      </c>
      <c r="EG100" s="50">
        <f t="shared" si="1345"/>
        <v>0</v>
      </c>
      <c r="EH100" s="50">
        <f t="shared" si="1346"/>
        <v>0</v>
      </c>
      <c r="EI100" s="50">
        <f t="shared" si="1347"/>
        <v>0</v>
      </c>
      <c r="EJ100" s="50">
        <f t="shared" si="1348"/>
        <v>0</v>
      </c>
      <c r="EK100" s="50">
        <f t="shared" si="1349"/>
        <v>0</v>
      </c>
      <c r="EL100" s="50">
        <f t="shared" si="1350"/>
        <v>0</v>
      </c>
      <c r="EM100" s="50">
        <f t="shared" si="1351"/>
        <v>0</v>
      </c>
      <c r="EN100" s="50">
        <f t="shared" si="1352"/>
        <v>0</v>
      </c>
      <c r="EO100" s="50">
        <f t="shared" si="1353"/>
        <v>0</v>
      </c>
      <c r="EP100" s="50">
        <f t="shared" si="1354"/>
        <v>0</v>
      </c>
      <c r="EQ100" s="50">
        <f t="shared" si="1355"/>
        <v>0</v>
      </c>
      <c r="ER100" s="50">
        <f t="shared" si="1356"/>
        <v>0</v>
      </c>
      <c r="ES100" s="50">
        <f t="shared" si="1357"/>
        <v>0</v>
      </c>
      <c r="ET100" s="50">
        <f t="shared" si="1358"/>
        <v>0</v>
      </c>
      <c r="EU100" s="50">
        <f t="shared" si="1359"/>
        <v>0</v>
      </c>
      <c r="EV100" s="50">
        <f t="shared" si="1360"/>
        <v>0</v>
      </c>
      <c r="EW100" s="50">
        <f t="shared" si="1361"/>
        <v>0</v>
      </c>
      <c r="EX100" s="50">
        <f t="shared" si="1362"/>
        <v>0</v>
      </c>
      <c r="EY100" s="50">
        <f t="shared" si="1363"/>
        <v>0</v>
      </c>
      <c r="EZ100" s="50">
        <f t="shared" si="1364"/>
        <v>0</v>
      </c>
      <c r="FA100" s="50">
        <f t="shared" si="1438"/>
        <v>0</v>
      </c>
      <c r="FB100" s="50">
        <f t="shared" si="1438"/>
        <v>0</v>
      </c>
      <c r="FC100" s="50">
        <f t="shared" si="1438"/>
        <v>0</v>
      </c>
    </row>
    <row r="101" spans="2:159">
      <c r="B101" s="693"/>
      <c r="C101" s="54">
        <v>79</v>
      </c>
      <c r="D101" s="29" t="str">
        <f>IF(E100="Yes", "Which tracking software is used (WegoWise, Portfolio Manager, Energy Scorecards, etc)?", "")</f>
        <v/>
      </c>
      <c r="E101" s="192"/>
      <c r="F101" s="190"/>
      <c r="G101" s="204" t="s">
        <v>397</v>
      </c>
      <c r="H101" s="205" t="s">
        <v>388</v>
      </c>
      <c r="I101" s="205"/>
      <c r="J101" s="216"/>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73"/>
      <c r="CF101" s="177"/>
      <c r="CG101" s="177"/>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row>
    <row r="102" spans="2:159" ht="47.25">
      <c r="B102" s="693"/>
      <c r="C102" s="171">
        <v>80</v>
      </c>
      <c r="D102" s="29" t="s">
        <v>375</v>
      </c>
      <c r="E102" s="192"/>
      <c r="F102" s="190"/>
      <c r="G102" s="204" t="s">
        <v>397</v>
      </c>
      <c r="H102" s="205"/>
      <c r="I102" s="205"/>
      <c r="J102" s="216"/>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v>1</v>
      </c>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73"/>
      <c r="CF102" s="177"/>
      <c r="CG102" s="177"/>
      <c r="CI102" s="50">
        <f t="shared" si="1296"/>
        <v>0</v>
      </c>
      <c r="CJ102" s="50">
        <f t="shared" si="1297"/>
        <v>0</v>
      </c>
      <c r="CK102" s="50">
        <f t="shared" si="1298"/>
        <v>0</v>
      </c>
      <c r="CL102" s="50">
        <f t="shared" si="1299"/>
        <v>0</v>
      </c>
      <c r="CM102" s="50">
        <f t="shared" si="1300"/>
        <v>0</v>
      </c>
      <c r="CN102" s="50">
        <f t="shared" si="1301"/>
        <v>0</v>
      </c>
      <c r="CO102" s="50">
        <f t="shared" si="1302"/>
        <v>0</v>
      </c>
      <c r="CP102" s="50">
        <f t="shared" si="1303"/>
        <v>0</v>
      </c>
      <c r="CQ102" s="50">
        <f t="shared" si="1304"/>
        <v>0</v>
      </c>
      <c r="CR102" s="50">
        <f t="shared" si="1305"/>
        <v>0</v>
      </c>
      <c r="CS102" s="50">
        <f t="shared" si="1306"/>
        <v>0</v>
      </c>
      <c r="CT102" s="50">
        <f t="shared" si="1307"/>
        <v>0</v>
      </c>
      <c r="CU102" s="50">
        <f t="shared" si="1308"/>
        <v>0</v>
      </c>
      <c r="CV102" s="50">
        <f t="shared" si="1309"/>
        <v>0</v>
      </c>
      <c r="CW102" s="50">
        <f t="shared" si="1310"/>
        <v>0</v>
      </c>
      <c r="CX102" s="50">
        <f t="shared" si="1311"/>
        <v>0</v>
      </c>
      <c r="CY102" s="50">
        <f t="shared" si="1312"/>
        <v>0</v>
      </c>
      <c r="CZ102" s="50">
        <f t="shared" si="1313"/>
        <v>0</v>
      </c>
      <c r="DA102" s="50">
        <f t="shared" si="1314"/>
        <v>0</v>
      </c>
      <c r="DB102" s="50">
        <f t="shared" si="1315"/>
        <v>0</v>
      </c>
      <c r="DC102" s="50">
        <f t="shared" si="1316"/>
        <v>0</v>
      </c>
      <c r="DD102" s="50">
        <f t="shared" si="1317"/>
        <v>0</v>
      </c>
      <c r="DE102" s="50">
        <f t="shared" si="1318"/>
        <v>0</v>
      </c>
      <c r="DF102" s="50">
        <f t="shared" si="1319"/>
        <v>0</v>
      </c>
      <c r="DG102" s="50">
        <f t="shared" si="1320"/>
        <v>0</v>
      </c>
      <c r="DH102" s="50">
        <f t="shared" si="1321"/>
        <v>0</v>
      </c>
      <c r="DI102" s="50">
        <f t="shared" si="1322"/>
        <v>0</v>
      </c>
      <c r="DJ102" s="50">
        <f t="shared" si="1323"/>
        <v>0</v>
      </c>
      <c r="DK102" s="50">
        <f t="shared" si="1324"/>
        <v>0</v>
      </c>
      <c r="DL102" s="50">
        <f t="shared" si="1325"/>
        <v>0</v>
      </c>
      <c r="DM102" s="50">
        <f t="shared" si="1326"/>
        <v>0</v>
      </c>
      <c r="DN102" s="50">
        <f t="shared" si="1327"/>
        <v>0</v>
      </c>
      <c r="DO102" s="50">
        <f t="shared" si="1328"/>
        <v>0</v>
      </c>
      <c r="DP102" s="50">
        <f t="shared" si="1329"/>
        <v>0</v>
      </c>
      <c r="DQ102" s="50">
        <f t="shared" si="1330"/>
        <v>0</v>
      </c>
      <c r="DR102" s="50">
        <f t="shared" si="1331"/>
        <v>0</v>
      </c>
      <c r="DS102" s="50">
        <f t="shared" si="1332"/>
        <v>0</v>
      </c>
      <c r="DT102" s="50">
        <f t="shared" si="1333"/>
        <v>0</v>
      </c>
      <c r="DU102" s="50">
        <f t="shared" si="1334"/>
        <v>0</v>
      </c>
      <c r="DV102" s="50">
        <f t="shared" si="1335"/>
        <v>0</v>
      </c>
      <c r="DW102" s="50">
        <f t="shared" si="1335"/>
        <v>0</v>
      </c>
      <c r="DX102" s="50">
        <f t="shared" si="1336"/>
        <v>0</v>
      </c>
      <c r="DY102" s="50">
        <f t="shared" si="1337"/>
        <v>0</v>
      </c>
      <c r="DZ102" s="50">
        <f t="shared" si="1338"/>
        <v>0</v>
      </c>
      <c r="EA102" s="50">
        <f t="shared" si="1339"/>
        <v>0</v>
      </c>
      <c r="EB102" s="50">
        <f t="shared" si="1340"/>
        <v>0</v>
      </c>
      <c r="EC102" s="50">
        <f t="shared" si="1341"/>
        <v>0</v>
      </c>
      <c r="ED102" s="50">
        <f t="shared" si="1342"/>
        <v>0</v>
      </c>
      <c r="EE102" s="50">
        <f t="shared" si="1343"/>
        <v>0</v>
      </c>
      <c r="EF102" s="50">
        <f t="shared" si="1344"/>
        <v>0</v>
      </c>
      <c r="EG102" s="50">
        <f t="shared" si="1345"/>
        <v>0</v>
      </c>
      <c r="EH102" s="50">
        <f t="shared" si="1346"/>
        <v>0</v>
      </c>
      <c r="EI102" s="50">
        <f t="shared" si="1347"/>
        <v>0</v>
      </c>
      <c r="EJ102" s="50">
        <f t="shared" si="1348"/>
        <v>0</v>
      </c>
      <c r="EK102" s="50">
        <f t="shared" si="1349"/>
        <v>0</v>
      </c>
      <c r="EL102" s="50">
        <f t="shared" si="1350"/>
        <v>0</v>
      </c>
      <c r="EM102" s="50">
        <f t="shared" si="1351"/>
        <v>0</v>
      </c>
      <c r="EN102" s="50">
        <f t="shared" si="1352"/>
        <v>0</v>
      </c>
      <c r="EO102" s="50">
        <f t="shared" si="1353"/>
        <v>0</v>
      </c>
      <c r="EP102" s="50">
        <f t="shared" si="1354"/>
        <v>0</v>
      </c>
      <c r="EQ102" s="50">
        <f t="shared" si="1355"/>
        <v>0</v>
      </c>
      <c r="ER102" s="50">
        <f t="shared" si="1356"/>
        <v>0</v>
      </c>
      <c r="ES102" s="50">
        <f t="shared" si="1357"/>
        <v>0</v>
      </c>
      <c r="ET102" s="50">
        <f t="shared" si="1358"/>
        <v>0</v>
      </c>
      <c r="EU102" s="50">
        <f t="shared" si="1359"/>
        <v>0</v>
      </c>
      <c r="EV102" s="50">
        <f t="shared" si="1360"/>
        <v>0</v>
      </c>
      <c r="EW102" s="50">
        <f t="shared" si="1361"/>
        <v>0</v>
      </c>
      <c r="EX102" s="50">
        <f t="shared" si="1362"/>
        <v>0</v>
      </c>
      <c r="EY102" s="50">
        <f t="shared" si="1363"/>
        <v>0</v>
      </c>
      <c r="EZ102" s="50">
        <f t="shared" si="1364"/>
        <v>0</v>
      </c>
      <c r="FA102" s="50">
        <f>IF(OR(AND($E102="No",CE102=1),AND($E102="Maybe", CE102=1)), 1, 0)</f>
        <v>0</v>
      </c>
      <c r="FB102" s="50">
        <f>IF(OR(AND($E102="No",CF102=1),AND($E102="Maybe", CF102=1)), 1, 0)</f>
        <v>0</v>
      </c>
      <c r="FC102" s="50">
        <f>IF(OR(AND($E102="No",CG102=1),AND($E102="Maybe", CG102=1)), 1, 0)</f>
        <v>0</v>
      </c>
    </row>
    <row r="103" spans="2:159" ht="15" hidden="1" customHeight="1">
      <c r="B103" s="693"/>
      <c r="C103" s="171">
        <v>84</v>
      </c>
      <c r="D103" s="29" t="s">
        <v>108</v>
      </c>
      <c r="E103" s="192"/>
      <c r="F103" s="190"/>
      <c r="G103" s="204"/>
      <c r="H103" s="205"/>
      <c r="I103" s="205"/>
      <c r="J103" s="216"/>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v>1</v>
      </c>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73"/>
      <c r="CF103" s="177"/>
      <c r="CG103" s="177"/>
      <c r="CI103" s="51">
        <f t="shared" ref="CI103:CI104" si="1439">IF(OR(AND($E103="Yes",M103=1),AND($E103="Maybe", M103=1)), 1, 0)</f>
        <v>0</v>
      </c>
      <c r="CJ103" s="51">
        <f t="shared" ref="CJ103:CJ104" si="1440">IF(OR(AND($E103="Yes",N103=1),AND($E103="Maybe", N103=1)), 1, 0)</f>
        <v>0</v>
      </c>
      <c r="CK103" s="51">
        <f t="shared" ref="CK103:CK104" si="1441">IF(OR(AND($E103="Yes",O103=1),AND($E103="Maybe", O103=1)), 1, 0)</f>
        <v>0</v>
      </c>
      <c r="CL103" s="51">
        <f t="shared" ref="CL103:CL104" si="1442">IF(OR(AND($E103="Yes",P103=1),AND($E103="Maybe", P103=1)), 1, 0)</f>
        <v>0</v>
      </c>
      <c r="CM103" s="51">
        <f t="shared" ref="CM103:CM104" si="1443">IF(OR(AND($E103="Yes",Q103=1),AND($E103="Maybe", Q103=1)), 1, 0)</f>
        <v>0</v>
      </c>
      <c r="CN103" s="51">
        <f t="shared" ref="CN103:CN104" si="1444">IF(OR(AND($E103="Yes",R103=1),AND($E103="Maybe", R103=1)), 1, 0)</f>
        <v>0</v>
      </c>
      <c r="CO103" s="51">
        <f t="shared" ref="CO103:CO104" si="1445">IF(OR(AND($E103="Yes",S103=1),AND($E103="Maybe", S103=1)), 1, 0)</f>
        <v>0</v>
      </c>
      <c r="CP103" s="51">
        <f t="shared" ref="CP103:CP104" si="1446">IF(OR(AND($E103="Yes",T103=1),AND($E103="Maybe", T103=1)), 1, 0)</f>
        <v>0</v>
      </c>
      <c r="CQ103" s="51">
        <f t="shared" ref="CQ103:CQ104" si="1447">IF(OR(AND($E103="Yes",U103=1),AND($E103="Maybe", U103=1)), 1, 0)</f>
        <v>0</v>
      </c>
      <c r="CR103" s="51">
        <f t="shared" ref="CR103:CR104" si="1448">IF(OR(AND($E103="Yes",V103=1),AND($E103="Maybe", V103=1)), 1, 0)</f>
        <v>0</v>
      </c>
      <c r="CS103" s="51">
        <f t="shared" ref="CS103:CS104" si="1449">IF(OR(AND($E103="Yes",W103=1),AND($E103="Maybe", W103=1)), 1, 0)</f>
        <v>0</v>
      </c>
      <c r="CT103" s="51">
        <f t="shared" ref="CT103:CT104" si="1450">IF(OR(AND($E103="Yes",X103=1),AND($E103="Maybe", X103=1)), 1, 0)</f>
        <v>0</v>
      </c>
      <c r="CU103" s="51">
        <f t="shared" ref="CU103:CU104" si="1451">IF(OR(AND($E103="Yes",Y103=1),AND($E103="Maybe", Y103=1)), 1, 0)</f>
        <v>0</v>
      </c>
      <c r="CV103" s="51">
        <f t="shared" ref="CV103:CV104" si="1452">IF(OR(AND($E103="Yes",Z103=1),AND($E103="Maybe", Z103=1)), 1, 0)</f>
        <v>0</v>
      </c>
      <c r="CW103" s="51">
        <f t="shared" ref="CW103:CW104" si="1453">IF(OR(AND($E103="Yes",AA103=1),AND($E103="Maybe", AA103=1)), 1, 0)</f>
        <v>0</v>
      </c>
      <c r="CX103" s="51">
        <f t="shared" ref="CX103:CX104" si="1454">IF(OR(AND($E103="Yes",AB103=1),AND($E103="Maybe", AB103=1)), 1, 0)</f>
        <v>0</v>
      </c>
      <c r="CY103" s="51">
        <f t="shared" ref="CY103:CY104" si="1455">IF(OR(AND($E103="Yes",AC103=1),AND($E103="Maybe", AC103=1)), 1, 0)</f>
        <v>0</v>
      </c>
      <c r="CZ103" s="51">
        <f t="shared" ref="CZ103:CZ104" si="1456">IF(OR(AND($E103="Yes",AD103=1),AND($E103="Maybe", AD103=1)), 1, 0)</f>
        <v>0</v>
      </c>
      <c r="DA103" s="51">
        <f t="shared" ref="DA103:DA104" si="1457">IF(OR(AND($E103="Yes",AE103=1),AND($E103="Maybe", AE103=1)), 1, 0)</f>
        <v>0</v>
      </c>
      <c r="DB103" s="51">
        <f t="shared" ref="DB103:DB104" si="1458">IF(OR(AND($E103="Yes",AF103=1),AND($E103="Maybe", AF103=1)), 1, 0)</f>
        <v>0</v>
      </c>
      <c r="DC103" s="51">
        <f t="shared" ref="DC103:DC104" si="1459">IF(OR(AND($E103="Yes",AG103=1),AND($E103="Maybe", AG103=1)), 1, 0)</f>
        <v>0</v>
      </c>
      <c r="DD103" s="51">
        <f t="shared" ref="DD103:DD104" si="1460">IF(OR(AND($E103="Yes",AH103=1),AND($E103="Maybe", AH103=1)), 1, 0)</f>
        <v>0</v>
      </c>
      <c r="DE103" s="51">
        <f t="shared" ref="DE103:DE104" si="1461">IF(OR(AND($E103="Yes",AI103=1),AND($E103="Maybe", AI103=1)), 1, 0)</f>
        <v>0</v>
      </c>
      <c r="DF103" s="51">
        <f t="shared" ref="DF103:DF104" si="1462">IF(OR(AND($E103="Yes",AJ103=1),AND($E103="Maybe", AJ103=1)), 1, 0)</f>
        <v>0</v>
      </c>
      <c r="DG103" s="51">
        <f t="shared" ref="DG103:DG104" si="1463">IF(OR(AND($E103="Yes",AK103=1),AND($E103="Maybe", AK103=1)), 1, 0)</f>
        <v>0</v>
      </c>
      <c r="DH103" s="51">
        <f t="shared" ref="DH103:DH104" si="1464">IF(OR(AND($E103="Yes",AL103=1),AND($E103="Maybe", AL103=1)), 1, 0)</f>
        <v>0</v>
      </c>
      <c r="DI103" s="51">
        <f t="shared" ref="DI103:DI104" si="1465">IF(OR(AND($E103="Yes",AM103=1),AND($E103="Maybe", AM103=1)), 1, 0)</f>
        <v>0</v>
      </c>
      <c r="DJ103" s="51">
        <f t="shared" ref="DJ103:DJ104" si="1466">IF(OR(AND($E103="Yes",AN103=1),AND($E103="Maybe", AN103=1)), 1, 0)</f>
        <v>0</v>
      </c>
      <c r="DK103" s="51">
        <f t="shared" ref="DK103:DK104" si="1467">IF(OR(AND($E103="Yes",AO103=1),AND($E103="Maybe", AO103=1)), 1, 0)</f>
        <v>0</v>
      </c>
      <c r="DL103" s="51">
        <f t="shared" ref="DL103:DL104" si="1468">IF(OR(AND($E103="Yes",AP103=1),AND($E103="Maybe", AP103=1)), 1, 0)</f>
        <v>0</v>
      </c>
      <c r="DM103" s="51">
        <f t="shared" ref="DM103:DM104" si="1469">IF(OR(AND($E103="Yes",AQ103=1),AND($E103="Maybe", AQ103=1)), 1, 0)</f>
        <v>0</v>
      </c>
      <c r="DN103" s="51">
        <f t="shared" ref="DN103:DN104" si="1470">IF(OR(AND($E103="Yes",AR103=1),AND($E103="Maybe", AR103=1)), 1, 0)</f>
        <v>0</v>
      </c>
      <c r="DO103" s="51">
        <f t="shared" ref="DO103:DO104" si="1471">IF(OR(AND($E103="Yes",AS103=1),AND($E103="Maybe", AS103=1)), 1, 0)</f>
        <v>0</v>
      </c>
      <c r="DP103" s="51">
        <f t="shared" ref="DP103:DP104" si="1472">IF(OR(AND($E103="Yes",AT103=1),AND($E103="Maybe", AT103=1)), 1, 0)</f>
        <v>0</v>
      </c>
      <c r="DQ103" s="51">
        <f t="shared" ref="DQ103:DQ104" si="1473">IF(OR(AND($E103="Yes",AU103=1),AND($E103="Maybe", AU103=1)), 1, 0)</f>
        <v>0</v>
      </c>
      <c r="DR103" s="51">
        <f t="shared" ref="DR103:DR104" si="1474">IF(OR(AND($E103="Yes",AV103=1),AND($E103="Maybe", AV103=1)), 1, 0)</f>
        <v>0</v>
      </c>
      <c r="DS103" s="51">
        <f t="shared" ref="DS103:DS104" si="1475">IF(OR(AND($E103="Yes",AW103=1),AND($E103="Maybe", AW103=1)), 1, 0)</f>
        <v>0</v>
      </c>
      <c r="DT103" s="51">
        <f t="shared" ref="DT103:DT104" si="1476">IF(OR(AND($E103="Yes",AX103=1),AND($E103="Maybe", AX103=1)), 1, 0)</f>
        <v>0</v>
      </c>
      <c r="DU103" s="51">
        <f t="shared" ref="DU103:DU104" si="1477">IF(OR(AND($E103="Yes",AY103=1),AND($E103="Maybe", AY103=1)), 1, 0)</f>
        <v>0</v>
      </c>
      <c r="DV103" s="51">
        <f t="shared" ref="DV103:DW104" si="1478">IF(OR(AND($E103="Yes",AZ103=1),AND($E103="Maybe", AZ103=1)), 1, 0)</f>
        <v>0</v>
      </c>
      <c r="DW103" s="51">
        <f t="shared" si="1478"/>
        <v>0</v>
      </c>
      <c r="DX103" s="51">
        <f t="shared" ref="DX103:DX104" si="1479">IF(OR(AND($E103="Yes",BB103=1),AND($E103="Maybe", BB103=1)), 1, 0)</f>
        <v>0</v>
      </c>
      <c r="DY103" s="51">
        <f t="shared" ref="DY103:DY104" si="1480">IF(OR(AND($E103="Yes",BC103=1),AND($E103="Maybe", BC103=1)), 1, 0)</f>
        <v>0</v>
      </c>
      <c r="DZ103" s="51">
        <f t="shared" ref="DZ103:DZ104" si="1481">IF(OR(AND($E103="Yes",BD103=1),AND($E103="Maybe", BD103=1)), 1, 0)</f>
        <v>0</v>
      </c>
      <c r="EA103" s="51">
        <f t="shared" ref="EA103:EA104" si="1482">IF(OR(AND($E103="Yes",BE103=1),AND($E103="Maybe", BE103=1)), 1, 0)</f>
        <v>0</v>
      </c>
      <c r="EB103" s="51">
        <f t="shared" ref="EB103:EB104" si="1483">IF(OR(AND($E103="Yes",BF103=1),AND($E103="Maybe", BF103=1)), 1, 0)</f>
        <v>0</v>
      </c>
      <c r="EC103" s="51">
        <f t="shared" ref="EC103:EC104" si="1484">IF(OR(AND($E103="Yes",BG103=1),AND($E103="Maybe", BG103=1)), 1, 0)</f>
        <v>0</v>
      </c>
      <c r="ED103" s="51">
        <f t="shared" ref="ED103:ED104" si="1485">IF(OR(AND($E103="Yes",BH103=1),AND($E103="Maybe", BH103=1)), 1, 0)</f>
        <v>0</v>
      </c>
      <c r="EE103" s="51">
        <f t="shared" ref="EE103:EE104" si="1486">IF(OR(AND($E103="Yes",BI103=1),AND($E103="Maybe", BI103=1)), 1, 0)</f>
        <v>0</v>
      </c>
      <c r="EF103" s="51">
        <f t="shared" ref="EF103:EF104" si="1487">IF(OR(AND($E103="Yes",BJ103=1),AND($E103="Maybe", BJ103=1)), 1, 0)</f>
        <v>0</v>
      </c>
      <c r="EG103" s="51">
        <f t="shared" ref="EG103:EG104" si="1488">IF(OR(AND($E103="Yes",BK103=1),AND($E103="Maybe", BK103=1)), 1, 0)</f>
        <v>0</v>
      </c>
      <c r="EH103" s="51">
        <f t="shared" ref="EH103:EH104" si="1489">IF(OR(AND($E103="Yes",BL103=1),AND($E103="Maybe", BL103=1)), 1, 0)</f>
        <v>0</v>
      </c>
      <c r="EI103" s="51">
        <f t="shared" ref="EI103:EI104" si="1490">IF(OR(AND($E103="Yes",BM103=1),AND($E103="Maybe", BM103=1)), 1, 0)</f>
        <v>0</v>
      </c>
      <c r="EJ103" s="51">
        <f t="shared" ref="EJ103:EJ104" si="1491">IF(OR(AND($E103="Yes",BN103=1),AND($E103="Maybe", BN103=1)), 1, 0)</f>
        <v>0</v>
      </c>
      <c r="EK103" s="51">
        <f t="shared" ref="EK103:EK104" si="1492">IF(OR(AND($E103="Yes",BO103=1),AND($E103="Maybe", BO103=1)), 1, 0)</f>
        <v>0</v>
      </c>
      <c r="EL103" s="51">
        <f t="shared" ref="EL103:EL104" si="1493">IF(OR(AND($E103="Yes",BP103=1),AND($E103="Maybe", BP103=1)), 1, 0)</f>
        <v>0</v>
      </c>
      <c r="EM103" s="51">
        <f t="shared" ref="EM103:EM104" si="1494">IF(OR(AND($E103="Yes",BQ103=1),AND($E103="Maybe", BQ103=1)), 1, 0)</f>
        <v>0</v>
      </c>
      <c r="EN103" s="51">
        <f t="shared" ref="EN103:EN104" si="1495">IF(OR(AND($E103="Yes",BR103=1),AND($E103="Maybe", BR103=1)), 1, 0)</f>
        <v>0</v>
      </c>
      <c r="EO103" s="51">
        <f t="shared" ref="EO103:EO104" si="1496">IF(OR(AND($E103="Yes",BS103=1),AND($E103="Maybe", BS103=1)), 1, 0)</f>
        <v>0</v>
      </c>
      <c r="EP103" s="51">
        <f t="shared" ref="EP103:EP104" si="1497">IF(OR(AND($E103="Yes",BT103=1),AND($E103="Maybe", BT103=1)), 1, 0)</f>
        <v>0</v>
      </c>
      <c r="EQ103" s="51">
        <f t="shared" ref="EQ103:EQ104" si="1498">IF(OR(AND($E103="Yes",BU103=1),AND($E103="Maybe", BU103=1)), 1, 0)</f>
        <v>0</v>
      </c>
      <c r="ER103" s="51">
        <f t="shared" ref="ER103:ER104" si="1499">IF(OR(AND($E103="Yes",BV103=1),AND($E103="Maybe", BV103=1)), 1, 0)</f>
        <v>0</v>
      </c>
      <c r="ES103" s="51">
        <f t="shared" ref="ES103:ES104" si="1500">IF(OR(AND($E103="Yes",BW103=1),AND($E103="Maybe", BW103=1)), 1, 0)</f>
        <v>0</v>
      </c>
      <c r="ET103" s="51">
        <f t="shared" ref="ET103:ET104" si="1501">IF(OR(AND($E103="Yes",BX103=1),AND($E103="Maybe", BX103=1)), 1, 0)</f>
        <v>0</v>
      </c>
      <c r="EU103" s="51">
        <f t="shared" ref="EU103:EU104" si="1502">IF(OR(AND($E103="Yes",BY103=1),AND($E103="Maybe", BY103=1)), 1, 0)</f>
        <v>0</v>
      </c>
      <c r="EV103" s="51">
        <f t="shared" ref="EV103:EV104" si="1503">IF(OR(AND($E103="Yes",BZ103=1),AND($E103="Maybe", BZ103=1)), 1, 0)</f>
        <v>0</v>
      </c>
      <c r="EW103" s="51">
        <f t="shared" ref="EW103:EW104" si="1504">IF(OR(AND($E103="Yes",CA103=1),AND($E103="Maybe", CA103=1)), 1, 0)</f>
        <v>0</v>
      </c>
      <c r="EX103" s="51">
        <f t="shared" ref="EX103:EX104" si="1505">IF(OR(AND($E103="Yes",CB103=1),AND($E103="Maybe", CB103=1)), 1, 0)</f>
        <v>0</v>
      </c>
      <c r="EY103" s="51">
        <f t="shared" ref="EY103:EY104" si="1506">IF(OR(AND($E103="Yes",CC103=1),AND($E103="Maybe", CC103=1)), 1, 0)</f>
        <v>0</v>
      </c>
      <c r="EZ103" s="51">
        <f t="shared" ref="EZ103:EZ104" si="1507">IF(OR(AND($E103="Yes",CD103=1),AND($E103="Maybe", CD103=1)), 1, 0)</f>
        <v>0</v>
      </c>
      <c r="FA103" s="51">
        <f t="shared" ref="FA103:FC104" si="1508">IF(OR(AND($E103="Yes",CE103=1),AND($E103="Maybe", CE103=1)), 1, 0)</f>
        <v>0</v>
      </c>
      <c r="FB103" s="51">
        <f t="shared" si="1508"/>
        <v>0</v>
      </c>
      <c r="FC103" s="51">
        <f t="shared" si="1508"/>
        <v>0</v>
      </c>
    </row>
    <row r="104" spans="2:159" ht="15" hidden="1" customHeight="1">
      <c r="B104" s="693"/>
      <c r="C104" s="171">
        <v>85</v>
      </c>
      <c r="D104" s="29" t="s">
        <v>133</v>
      </c>
      <c r="E104" s="192"/>
      <c r="F104" s="190"/>
      <c r="G104" s="204"/>
      <c r="H104" s="205"/>
      <c r="I104" s="205"/>
      <c r="J104" s="216"/>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v>1</v>
      </c>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73"/>
      <c r="CF104" s="177"/>
      <c r="CG104" s="177"/>
      <c r="CI104" s="51">
        <f t="shared" si="1439"/>
        <v>0</v>
      </c>
      <c r="CJ104" s="51">
        <f t="shared" si="1440"/>
        <v>0</v>
      </c>
      <c r="CK104" s="51">
        <f t="shared" si="1441"/>
        <v>0</v>
      </c>
      <c r="CL104" s="51">
        <f t="shared" si="1442"/>
        <v>0</v>
      </c>
      <c r="CM104" s="51">
        <f t="shared" si="1443"/>
        <v>0</v>
      </c>
      <c r="CN104" s="51">
        <f t="shared" si="1444"/>
        <v>0</v>
      </c>
      <c r="CO104" s="51">
        <f t="shared" si="1445"/>
        <v>0</v>
      </c>
      <c r="CP104" s="51">
        <f t="shared" si="1446"/>
        <v>0</v>
      </c>
      <c r="CQ104" s="51">
        <f t="shared" si="1447"/>
        <v>0</v>
      </c>
      <c r="CR104" s="51">
        <f t="shared" si="1448"/>
        <v>0</v>
      </c>
      <c r="CS104" s="51">
        <f t="shared" si="1449"/>
        <v>0</v>
      </c>
      <c r="CT104" s="51">
        <f t="shared" si="1450"/>
        <v>0</v>
      </c>
      <c r="CU104" s="51">
        <f t="shared" si="1451"/>
        <v>0</v>
      </c>
      <c r="CV104" s="51">
        <f t="shared" si="1452"/>
        <v>0</v>
      </c>
      <c r="CW104" s="51">
        <f t="shared" si="1453"/>
        <v>0</v>
      </c>
      <c r="CX104" s="51">
        <f t="shared" si="1454"/>
        <v>0</v>
      </c>
      <c r="CY104" s="51">
        <f t="shared" si="1455"/>
        <v>0</v>
      </c>
      <c r="CZ104" s="51">
        <f t="shared" si="1456"/>
        <v>0</v>
      </c>
      <c r="DA104" s="51">
        <f t="shared" si="1457"/>
        <v>0</v>
      </c>
      <c r="DB104" s="51">
        <f t="shared" si="1458"/>
        <v>0</v>
      </c>
      <c r="DC104" s="51">
        <f t="shared" si="1459"/>
        <v>0</v>
      </c>
      <c r="DD104" s="51">
        <f t="shared" si="1460"/>
        <v>0</v>
      </c>
      <c r="DE104" s="51">
        <f t="shared" si="1461"/>
        <v>0</v>
      </c>
      <c r="DF104" s="51">
        <f t="shared" si="1462"/>
        <v>0</v>
      </c>
      <c r="DG104" s="51">
        <f t="shared" si="1463"/>
        <v>0</v>
      </c>
      <c r="DH104" s="51">
        <f t="shared" si="1464"/>
        <v>0</v>
      </c>
      <c r="DI104" s="51">
        <f t="shared" si="1465"/>
        <v>0</v>
      </c>
      <c r="DJ104" s="51">
        <f t="shared" si="1466"/>
        <v>0</v>
      </c>
      <c r="DK104" s="51">
        <f t="shared" si="1467"/>
        <v>0</v>
      </c>
      <c r="DL104" s="51">
        <f t="shared" si="1468"/>
        <v>0</v>
      </c>
      <c r="DM104" s="51">
        <f t="shared" si="1469"/>
        <v>0</v>
      </c>
      <c r="DN104" s="51">
        <f t="shared" si="1470"/>
        <v>0</v>
      </c>
      <c r="DO104" s="51">
        <f t="shared" si="1471"/>
        <v>0</v>
      </c>
      <c r="DP104" s="51">
        <f t="shared" si="1472"/>
        <v>0</v>
      </c>
      <c r="DQ104" s="51">
        <f t="shared" si="1473"/>
        <v>0</v>
      </c>
      <c r="DR104" s="51">
        <f t="shared" si="1474"/>
        <v>0</v>
      </c>
      <c r="DS104" s="51">
        <f t="shared" si="1475"/>
        <v>0</v>
      </c>
      <c r="DT104" s="51">
        <f t="shared" si="1476"/>
        <v>0</v>
      </c>
      <c r="DU104" s="51">
        <f t="shared" si="1477"/>
        <v>0</v>
      </c>
      <c r="DV104" s="51">
        <f t="shared" si="1478"/>
        <v>0</v>
      </c>
      <c r="DW104" s="51">
        <f t="shared" si="1478"/>
        <v>0</v>
      </c>
      <c r="DX104" s="51">
        <f t="shared" si="1479"/>
        <v>0</v>
      </c>
      <c r="DY104" s="51">
        <f t="shared" si="1480"/>
        <v>0</v>
      </c>
      <c r="DZ104" s="51">
        <f t="shared" si="1481"/>
        <v>0</v>
      </c>
      <c r="EA104" s="51">
        <f t="shared" si="1482"/>
        <v>0</v>
      </c>
      <c r="EB104" s="51">
        <f t="shared" si="1483"/>
        <v>0</v>
      </c>
      <c r="EC104" s="51">
        <f t="shared" si="1484"/>
        <v>0</v>
      </c>
      <c r="ED104" s="51">
        <f t="shared" si="1485"/>
        <v>0</v>
      </c>
      <c r="EE104" s="51">
        <f t="shared" si="1486"/>
        <v>0</v>
      </c>
      <c r="EF104" s="51">
        <f t="shared" si="1487"/>
        <v>0</v>
      </c>
      <c r="EG104" s="51">
        <f t="shared" si="1488"/>
        <v>0</v>
      </c>
      <c r="EH104" s="51">
        <f t="shared" si="1489"/>
        <v>0</v>
      </c>
      <c r="EI104" s="51">
        <f t="shared" si="1490"/>
        <v>0</v>
      </c>
      <c r="EJ104" s="51">
        <f t="shared" si="1491"/>
        <v>0</v>
      </c>
      <c r="EK104" s="51">
        <f t="shared" si="1492"/>
        <v>0</v>
      </c>
      <c r="EL104" s="51">
        <f t="shared" si="1493"/>
        <v>0</v>
      </c>
      <c r="EM104" s="51">
        <f t="shared" si="1494"/>
        <v>0</v>
      </c>
      <c r="EN104" s="51">
        <f t="shared" si="1495"/>
        <v>0</v>
      </c>
      <c r="EO104" s="51">
        <f t="shared" si="1496"/>
        <v>0</v>
      </c>
      <c r="EP104" s="51">
        <f t="shared" si="1497"/>
        <v>0</v>
      </c>
      <c r="EQ104" s="51">
        <f t="shared" si="1498"/>
        <v>0</v>
      </c>
      <c r="ER104" s="51">
        <f t="shared" si="1499"/>
        <v>0</v>
      </c>
      <c r="ES104" s="51">
        <f t="shared" si="1500"/>
        <v>0</v>
      </c>
      <c r="ET104" s="51">
        <f t="shared" si="1501"/>
        <v>0</v>
      </c>
      <c r="EU104" s="51">
        <f t="shared" si="1502"/>
        <v>0</v>
      </c>
      <c r="EV104" s="51">
        <f t="shared" si="1503"/>
        <v>0</v>
      </c>
      <c r="EW104" s="51">
        <f t="shared" si="1504"/>
        <v>0</v>
      </c>
      <c r="EX104" s="51">
        <f t="shared" si="1505"/>
        <v>0</v>
      </c>
      <c r="EY104" s="51">
        <f t="shared" si="1506"/>
        <v>0</v>
      </c>
      <c r="EZ104" s="51">
        <f t="shared" si="1507"/>
        <v>0</v>
      </c>
      <c r="FA104" s="51">
        <f t="shared" si="1508"/>
        <v>0</v>
      </c>
      <c r="FB104" s="51">
        <f t="shared" si="1508"/>
        <v>0</v>
      </c>
      <c r="FC104" s="51">
        <f t="shared" si="1508"/>
        <v>0</v>
      </c>
    </row>
    <row r="105" spans="2:159" ht="15" hidden="1" customHeight="1">
      <c r="B105" s="709"/>
      <c r="C105" s="171">
        <v>86</v>
      </c>
      <c r="D105" s="29" t="s">
        <v>36</v>
      </c>
      <c r="E105" s="192"/>
      <c r="F105" s="190"/>
      <c r="G105" s="204"/>
      <c r="H105" s="205"/>
      <c r="I105" s="205"/>
      <c r="J105" s="216"/>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v>1</v>
      </c>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73"/>
      <c r="CF105" s="177"/>
      <c r="CG105" s="177"/>
      <c r="CI105" s="50">
        <f t="shared" ref="CI105:CI106" si="1509">IF(OR(AND($E105="No",M105=1),AND($E105="Maybe", M105=1)), 1, 0)</f>
        <v>0</v>
      </c>
      <c r="CJ105" s="50">
        <f t="shared" ref="CJ105:CJ106" si="1510">IF(OR(AND($E105="No",N105=1),AND($E105="Maybe", N105=1)), 1, 0)</f>
        <v>0</v>
      </c>
      <c r="CK105" s="50">
        <f t="shared" ref="CK105:CK106" si="1511">IF(OR(AND($E105="No",O105=1),AND($E105="Maybe", O105=1)), 1, 0)</f>
        <v>0</v>
      </c>
      <c r="CL105" s="50">
        <f t="shared" ref="CL105:CL106" si="1512">IF(OR(AND($E105="No",P105=1),AND($E105="Maybe", P105=1)), 1, 0)</f>
        <v>0</v>
      </c>
      <c r="CM105" s="50">
        <f t="shared" ref="CM105:CM106" si="1513">IF(OR(AND($E105="No",Q105=1),AND($E105="Maybe", Q105=1)), 1, 0)</f>
        <v>0</v>
      </c>
      <c r="CN105" s="50">
        <f t="shared" ref="CN105:CN106" si="1514">IF(OR(AND($E105="No",R105=1),AND($E105="Maybe", R105=1)), 1, 0)</f>
        <v>0</v>
      </c>
      <c r="CO105" s="50">
        <f t="shared" ref="CO105:CO106" si="1515">IF(OR(AND($E105="No",S105=1),AND($E105="Maybe", S105=1)), 1, 0)</f>
        <v>0</v>
      </c>
      <c r="CP105" s="50">
        <f t="shared" ref="CP105:CP106" si="1516">IF(OR(AND($E105="No",T105=1),AND($E105="Maybe", T105=1)), 1, 0)</f>
        <v>0</v>
      </c>
      <c r="CQ105" s="50">
        <f t="shared" ref="CQ105:CQ106" si="1517">IF(OR(AND($E105="No",U105=1),AND($E105="Maybe", U105=1)), 1, 0)</f>
        <v>0</v>
      </c>
      <c r="CR105" s="50">
        <f t="shared" ref="CR105:CR106" si="1518">IF(OR(AND($E105="No",V105=1),AND($E105="Maybe", V105=1)), 1, 0)</f>
        <v>0</v>
      </c>
      <c r="CS105" s="50">
        <f t="shared" ref="CS105:CS106" si="1519">IF(OR(AND($E105="No",W105=1),AND($E105="Maybe", W105=1)), 1, 0)</f>
        <v>0</v>
      </c>
      <c r="CT105" s="50">
        <f t="shared" ref="CT105:CT106" si="1520">IF(OR(AND($E105="No",X105=1),AND($E105="Maybe", X105=1)), 1, 0)</f>
        <v>0</v>
      </c>
      <c r="CU105" s="50">
        <f t="shared" ref="CU105:CU106" si="1521">IF(OR(AND($E105="No",Y105=1),AND($E105="Maybe", Y105=1)), 1, 0)</f>
        <v>0</v>
      </c>
      <c r="CV105" s="50">
        <f t="shared" ref="CV105:CV106" si="1522">IF(OR(AND($E105="No",Z105=1),AND($E105="Maybe", Z105=1)), 1, 0)</f>
        <v>0</v>
      </c>
      <c r="CW105" s="50">
        <f t="shared" ref="CW105:CW106" si="1523">IF(OR(AND($E105="No",AA105=1),AND($E105="Maybe", AA105=1)), 1, 0)</f>
        <v>0</v>
      </c>
      <c r="CX105" s="50">
        <f t="shared" ref="CX105:CX106" si="1524">IF(OR(AND($E105="No",AB105=1),AND($E105="Maybe", AB105=1)), 1, 0)</f>
        <v>0</v>
      </c>
      <c r="CY105" s="50">
        <f t="shared" ref="CY105:CY106" si="1525">IF(OR(AND($E105="No",AC105=1),AND($E105="Maybe", AC105=1)), 1, 0)</f>
        <v>0</v>
      </c>
      <c r="CZ105" s="50">
        <f t="shared" ref="CZ105:CZ106" si="1526">IF(OR(AND($E105="No",AD105=1),AND($E105="Maybe", AD105=1)), 1, 0)</f>
        <v>0</v>
      </c>
      <c r="DA105" s="50">
        <f t="shared" ref="DA105:DA106" si="1527">IF(OR(AND($E105="No",AE105=1),AND($E105="Maybe", AE105=1)), 1, 0)</f>
        <v>0</v>
      </c>
      <c r="DB105" s="50">
        <f t="shared" ref="DB105:DB106" si="1528">IF(OR(AND($E105="No",AF105=1),AND($E105="Maybe", AF105=1)), 1, 0)</f>
        <v>0</v>
      </c>
      <c r="DC105" s="50">
        <f t="shared" ref="DC105:DC106" si="1529">IF(OR(AND($E105="No",AG105=1),AND($E105="Maybe", AG105=1)), 1, 0)</f>
        <v>0</v>
      </c>
      <c r="DD105" s="50">
        <f t="shared" ref="DD105:DD106" si="1530">IF(OR(AND($E105="No",AH105=1),AND($E105="Maybe", AH105=1)), 1, 0)</f>
        <v>0</v>
      </c>
      <c r="DE105" s="50">
        <f t="shared" ref="DE105:DE106" si="1531">IF(OR(AND($E105="No",AI105=1),AND($E105="Maybe", AI105=1)), 1, 0)</f>
        <v>0</v>
      </c>
      <c r="DF105" s="50">
        <f t="shared" ref="DF105:DF106" si="1532">IF(OR(AND($E105="No",AJ105=1),AND($E105="Maybe", AJ105=1)), 1, 0)</f>
        <v>0</v>
      </c>
      <c r="DG105" s="50">
        <f t="shared" ref="DG105:DG106" si="1533">IF(OR(AND($E105="No",AK105=1),AND($E105="Maybe", AK105=1)), 1, 0)</f>
        <v>0</v>
      </c>
      <c r="DH105" s="50">
        <f t="shared" ref="DH105:DH106" si="1534">IF(OR(AND($E105="No",AL105=1),AND($E105="Maybe", AL105=1)), 1, 0)</f>
        <v>0</v>
      </c>
      <c r="DI105" s="50">
        <f t="shared" ref="DI105:DI106" si="1535">IF(OR(AND($E105="No",AM105=1),AND($E105="Maybe", AM105=1)), 1, 0)</f>
        <v>0</v>
      </c>
      <c r="DJ105" s="50">
        <f t="shared" ref="DJ105:DJ106" si="1536">IF(OR(AND($E105="No",AN105=1),AND($E105="Maybe", AN105=1)), 1, 0)</f>
        <v>0</v>
      </c>
      <c r="DK105" s="50">
        <f t="shared" ref="DK105:DK106" si="1537">IF(OR(AND($E105="No",AO105=1),AND($E105="Maybe", AO105=1)), 1, 0)</f>
        <v>0</v>
      </c>
      <c r="DL105" s="50">
        <f t="shared" ref="DL105:DL106" si="1538">IF(OR(AND($E105="No",AP105=1),AND($E105="Maybe", AP105=1)), 1, 0)</f>
        <v>0</v>
      </c>
      <c r="DM105" s="50">
        <f t="shared" ref="DM105:DM106" si="1539">IF(OR(AND($E105="No",AQ105=1),AND($E105="Maybe", AQ105=1)), 1, 0)</f>
        <v>0</v>
      </c>
      <c r="DN105" s="50">
        <f t="shared" ref="DN105:DN106" si="1540">IF(OR(AND($E105="No",AR105=1),AND($E105="Maybe", AR105=1)), 1, 0)</f>
        <v>0</v>
      </c>
      <c r="DO105" s="50">
        <f t="shared" ref="DO105:DO106" si="1541">IF(OR(AND($E105="No",AS105=1),AND($E105="Maybe", AS105=1)), 1, 0)</f>
        <v>0</v>
      </c>
      <c r="DP105" s="50">
        <f t="shared" ref="DP105:DP106" si="1542">IF(OR(AND($E105="No",AT105=1),AND($E105="Maybe", AT105=1)), 1, 0)</f>
        <v>0</v>
      </c>
      <c r="DQ105" s="50">
        <f t="shared" ref="DQ105:DQ106" si="1543">IF(OR(AND($E105="No",AU105=1),AND($E105="Maybe", AU105=1)), 1, 0)</f>
        <v>0</v>
      </c>
      <c r="DR105" s="50">
        <f t="shared" ref="DR105:DR106" si="1544">IF(OR(AND($E105="No",AV105=1),AND($E105="Maybe", AV105=1)), 1, 0)</f>
        <v>0</v>
      </c>
      <c r="DS105" s="50">
        <f t="shared" ref="DS105:DS106" si="1545">IF(OR(AND($E105="No",AW105=1),AND($E105="Maybe", AW105=1)), 1, 0)</f>
        <v>0</v>
      </c>
      <c r="DT105" s="50">
        <f t="shared" ref="DT105:DT106" si="1546">IF(OR(AND($E105="No",AX105=1),AND($E105="Maybe", AX105=1)), 1, 0)</f>
        <v>0</v>
      </c>
      <c r="DU105" s="50">
        <f t="shared" ref="DU105:DU106" si="1547">IF(OR(AND($E105="No",AY105=1),AND($E105="Maybe", AY105=1)), 1, 0)</f>
        <v>0</v>
      </c>
      <c r="DV105" s="50">
        <f t="shared" ref="DV105:DW106" si="1548">IF(OR(AND($E105="No",AZ105=1),AND($E105="Maybe", AZ105=1)), 1, 0)</f>
        <v>0</v>
      </c>
      <c r="DW105" s="50">
        <f t="shared" si="1548"/>
        <v>0</v>
      </c>
      <c r="DX105" s="50">
        <f t="shared" ref="DX105:DX106" si="1549">IF(OR(AND($E105="No",BB105=1),AND($E105="Maybe", BB105=1)), 1, 0)</f>
        <v>0</v>
      </c>
      <c r="DY105" s="50">
        <f t="shared" ref="DY105:DY106" si="1550">IF(OR(AND($E105="No",BC105=1),AND($E105="Maybe", BC105=1)), 1, 0)</f>
        <v>0</v>
      </c>
      <c r="DZ105" s="50">
        <f t="shared" ref="DZ105:DZ106" si="1551">IF(OR(AND($E105="No",BD105=1),AND($E105="Maybe", BD105=1)), 1, 0)</f>
        <v>0</v>
      </c>
      <c r="EA105" s="50">
        <f t="shared" ref="EA105:EA106" si="1552">IF(OR(AND($E105="No",BE105=1),AND($E105="Maybe", BE105=1)), 1, 0)</f>
        <v>0</v>
      </c>
      <c r="EB105" s="50">
        <f t="shared" ref="EB105:EB106" si="1553">IF(OR(AND($E105="No",BF105=1),AND($E105="Maybe", BF105=1)), 1, 0)</f>
        <v>0</v>
      </c>
      <c r="EC105" s="50">
        <f t="shared" ref="EC105:EC106" si="1554">IF(OR(AND($E105="No",BG105=1),AND($E105="Maybe", BG105=1)), 1, 0)</f>
        <v>0</v>
      </c>
      <c r="ED105" s="50">
        <f t="shared" ref="ED105:ED106" si="1555">IF(OR(AND($E105="No",BH105=1),AND($E105="Maybe", BH105=1)), 1, 0)</f>
        <v>0</v>
      </c>
      <c r="EE105" s="50">
        <f t="shared" ref="EE105:EE106" si="1556">IF(OR(AND($E105="No",BI105=1),AND($E105="Maybe", BI105=1)), 1, 0)</f>
        <v>0</v>
      </c>
      <c r="EF105" s="50">
        <f t="shared" ref="EF105:EF106" si="1557">IF(OR(AND($E105="No",BJ105=1),AND($E105="Maybe", BJ105=1)), 1, 0)</f>
        <v>0</v>
      </c>
      <c r="EG105" s="50">
        <f t="shared" ref="EG105:EG106" si="1558">IF(OR(AND($E105="No",BK105=1),AND($E105="Maybe", BK105=1)), 1, 0)</f>
        <v>0</v>
      </c>
      <c r="EH105" s="50">
        <f t="shared" ref="EH105:EH106" si="1559">IF(OR(AND($E105="No",BL105=1),AND($E105="Maybe", BL105=1)), 1, 0)</f>
        <v>0</v>
      </c>
      <c r="EI105" s="50">
        <f t="shared" ref="EI105:EI106" si="1560">IF(OR(AND($E105="No",BM105=1),AND($E105="Maybe", BM105=1)), 1, 0)</f>
        <v>0</v>
      </c>
      <c r="EJ105" s="50">
        <f t="shared" ref="EJ105:EJ106" si="1561">IF(OR(AND($E105="No",BN105=1),AND($E105="Maybe", BN105=1)), 1, 0)</f>
        <v>0</v>
      </c>
      <c r="EK105" s="50">
        <f t="shared" ref="EK105:EK106" si="1562">IF(OR(AND($E105="No",BO105=1),AND($E105="Maybe", BO105=1)), 1, 0)</f>
        <v>0</v>
      </c>
      <c r="EL105" s="50">
        <f t="shared" ref="EL105:EL106" si="1563">IF(OR(AND($E105="No",BP105=1),AND($E105="Maybe", BP105=1)), 1, 0)</f>
        <v>0</v>
      </c>
      <c r="EM105" s="50">
        <f t="shared" ref="EM105:EM106" si="1564">IF(OR(AND($E105="No",BQ105=1),AND($E105="Maybe", BQ105=1)), 1, 0)</f>
        <v>0</v>
      </c>
      <c r="EN105" s="50">
        <f t="shared" ref="EN105:EN106" si="1565">IF(OR(AND($E105="No",BR105=1),AND($E105="Maybe", BR105=1)), 1, 0)</f>
        <v>0</v>
      </c>
      <c r="EO105" s="50">
        <f t="shared" ref="EO105:EO106" si="1566">IF(OR(AND($E105="No",BS105=1),AND($E105="Maybe", BS105=1)), 1, 0)</f>
        <v>0</v>
      </c>
      <c r="EP105" s="50">
        <f t="shared" ref="EP105:EP106" si="1567">IF(OR(AND($E105="No",BT105=1),AND($E105="Maybe", BT105=1)), 1, 0)</f>
        <v>0</v>
      </c>
      <c r="EQ105" s="50">
        <f t="shared" ref="EQ105:EQ106" si="1568">IF(OR(AND($E105="No",BU105=1),AND($E105="Maybe", BU105=1)), 1, 0)</f>
        <v>0</v>
      </c>
      <c r="ER105" s="50">
        <f t="shared" ref="ER105:ER106" si="1569">IF(OR(AND($E105="No",BV105=1),AND($E105="Maybe", BV105=1)), 1, 0)</f>
        <v>0</v>
      </c>
      <c r="ES105" s="50">
        <f t="shared" ref="ES105:ES106" si="1570">IF(OR(AND($E105="No",BW105=1),AND($E105="Maybe", BW105=1)), 1, 0)</f>
        <v>0</v>
      </c>
      <c r="ET105" s="50">
        <f t="shared" ref="ET105:ET106" si="1571">IF(OR(AND($E105="No",BX105=1),AND($E105="Maybe", BX105=1)), 1, 0)</f>
        <v>0</v>
      </c>
      <c r="EU105" s="50">
        <f t="shared" ref="EU105:EU106" si="1572">IF(OR(AND($E105="No",BY105=1),AND($E105="Maybe", BY105=1)), 1, 0)</f>
        <v>0</v>
      </c>
      <c r="EV105" s="50">
        <f t="shared" ref="EV105:EV106" si="1573">IF(OR(AND($E105="No",BZ105=1),AND($E105="Maybe", BZ105=1)), 1, 0)</f>
        <v>0</v>
      </c>
      <c r="EW105" s="50">
        <f t="shared" ref="EW105:EW106" si="1574">IF(OR(AND($E105="No",CA105=1),AND($E105="Maybe", CA105=1)), 1, 0)</f>
        <v>0</v>
      </c>
      <c r="EX105" s="50">
        <f t="shared" ref="EX105:EX106" si="1575">IF(OR(AND($E105="No",CB105=1),AND($E105="Maybe", CB105=1)), 1, 0)</f>
        <v>0</v>
      </c>
      <c r="EY105" s="50">
        <f t="shared" ref="EY105:EY106" si="1576">IF(OR(AND($E105="No",CC105=1),AND($E105="Maybe", CC105=1)), 1, 0)</f>
        <v>0</v>
      </c>
      <c r="EZ105" s="50">
        <f t="shared" ref="EZ105:EZ106" si="1577">IF(OR(AND($E105="No",CD105=1),AND($E105="Maybe", CD105=1)), 1, 0)</f>
        <v>0</v>
      </c>
      <c r="FA105" s="50">
        <f t="shared" ref="FA105:FC106" si="1578">IF(OR(AND($E105="No",CE105=1),AND($E105="Maybe", CE105=1)), 1, 0)</f>
        <v>0</v>
      </c>
      <c r="FB105" s="50">
        <f t="shared" si="1578"/>
        <v>0</v>
      </c>
      <c r="FC105" s="50">
        <f t="shared" si="1578"/>
        <v>0</v>
      </c>
    </row>
    <row r="106" spans="2:159" ht="47.25">
      <c r="B106" s="692" t="s">
        <v>374</v>
      </c>
      <c r="C106" s="171">
        <v>81</v>
      </c>
      <c r="D106" s="29" t="s">
        <v>124</v>
      </c>
      <c r="E106" s="192"/>
      <c r="F106" s="190"/>
      <c r="G106" s="204" t="s">
        <v>397</v>
      </c>
      <c r="H106" s="207" t="s">
        <v>401</v>
      </c>
      <c r="I106" s="205"/>
      <c r="J106" s="216"/>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v>1</v>
      </c>
      <c r="BM106" s="15"/>
      <c r="BN106" s="15"/>
      <c r="BO106" s="15"/>
      <c r="BP106" s="15"/>
      <c r="BQ106" s="15"/>
      <c r="BR106" s="15"/>
      <c r="BS106" s="15"/>
      <c r="BT106" s="15"/>
      <c r="BU106" s="15"/>
      <c r="BV106" s="15"/>
      <c r="BW106" s="15"/>
      <c r="BX106" s="15"/>
      <c r="BY106" s="15"/>
      <c r="BZ106" s="15"/>
      <c r="CA106" s="15"/>
      <c r="CB106" s="15"/>
      <c r="CC106" s="15"/>
      <c r="CD106" s="15"/>
      <c r="CE106" s="173"/>
      <c r="CF106" s="177"/>
      <c r="CG106" s="177"/>
      <c r="CI106" s="50">
        <f t="shared" si="1509"/>
        <v>0</v>
      </c>
      <c r="CJ106" s="50">
        <f t="shared" si="1510"/>
        <v>0</v>
      </c>
      <c r="CK106" s="50">
        <f t="shared" si="1511"/>
        <v>0</v>
      </c>
      <c r="CL106" s="50">
        <f t="shared" si="1512"/>
        <v>0</v>
      </c>
      <c r="CM106" s="50">
        <f t="shared" si="1513"/>
        <v>0</v>
      </c>
      <c r="CN106" s="50">
        <f t="shared" si="1514"/>
        <v>0</v>
      </c>
      <c r="CO106" s="50">
        <f t="shared" si="1515"/>
        <v>0</v>
      </c>
      <c r="CP106" s="50">
        <f t="shared" si="1516"/>
        <v>0</v>
      </c>
      <c r="CQ106" s="50">
        <f t="shared" si="1517"/>
        <v>0</v>
      </c>
      <c r="CR106" s="50">
        <f t="shared" si="1518"/>
        <v>0</v>
      </c>
      <c r="CS106" s="50">
        <f t="shared" si="1519"/>
        <v>0</v>
      </c>
      <c r="CT106" s="50">
        <f t="shared" si="1520"/>
        <v>0</v>
      </c>
      <c r="CU106" s="50">
        <f t="shared" si="1521"/>
        <v>0</v>
      </c>
      <c r="CV106" s="50">
        <f t="shared" si="1522"/>
        <v>0</v>
      </c>
      <c r="CW106" s="50">
        <f t="shared" si="1523"/>
        <v>0</v>
      </c>
      <c r="CX106" s="50">
        <f t="shared" si="1524"/>
        <v>0</v>
      </c>
      <c r="CY106" s="50">
        <f t="shared" si="1525"/>
        <v>0</v>
      </c>
      <c r="CZ106" s="50">
        <f t="shared" si="1526"/>
        <v>0</v>
      </c>
      <c r="DA106" s="50">
        <f t="shared" si="1527"/>
        <v>0</v>
      </c>
      <c r="DB106" s="50">
        <f t="shared" si="1528"/>
        <v>0</v>
      </c>
      <c r="DC106" s="50">
        <f t="shared" si="1529"/>
        <v>0</v>
      </c>
      <c r="DD106" s="50">
        <f t="shared" si="1530"/>
        <v>0</v>
      </c>
      <c r="DE106" s="50">
        <f t="shared" si="1531"/>
        <v>0</v>
      </c>
      <c r="DF106" s="50">
        <f t="shared" si="1532"/>
        <v>0</v>
      </c>
      <c r="DG106" s="50">
        <f t="shared" si="1533"/>
        <v>0</v>
      </c>
      <c r="DH106" s="50">
        <f t="shared" si="1534"/>
        <v>0</v>
      </c>
      <c r="DI106" s="50">
        <f t="shared" si="1535"/>
        <v>0</v>
      </c>
      <c r="DJ106" s="50">
        <f t="shared" si="1536"/>
        <v>0</v>
      </c>
      <c r="DK106" s="50">
        <f t="shared" si="1537"/>
        <v>0</v>
      </c>
      <c r="DL106" s="50">
        <f t="shared" si="1538"/>
        <v>0</v>
      </c>
      <c r="DM106" s="50">
        <f t="shared" si="1539"/>
        <v>0</v>
      </c>
      <c r="DN106" s="50">
        <f t="shared" si="1540"/>
        <v>0</v>
      </c>
      <c r="DO106" s="50">
        <f t="shared" si="1541"/>
        <v>0</v>
      </c>
      <c r="DP106" s="50">
        <f t="shared" si="1542"/>
        <v>0</v>
      </c>
      <c r="DQ106" s="50">
        <f t="shared" si="1543"/>
        <v>0</v>
      </c>
      <c r="DR106" s="50">
        <f t="shared" si="1544"/>
        <v>0</v>
      </c>
      <c r="DS106" s="50">
        <f t="shared" si="1545"/>
        <v>0</v>
      </c>
      <c r="DT106" s="50">
        <f t="shared" si="1546"/>
        <v>0</v>
      </c>
      <c r="DU106" s="50">
        <f t="shared" si="1547"/>
        <v>0</v>
      </c>
      <c r="DV106" s="50">
        <f t="shared" si="1548"/>
        <v>0</v>
      </c>
      <c r="DW106" s="50">
        <f t="shared" si="1548"/>
        <v>0</v>
      </c>
      <c r="DX106" s="50">
        <f t="shared" si="1549"/>
        <v>0</v>
      </c>
      <c r="DY106" s="50">
        <f t="shared" si="1550"/>
        <v>0</v>
      </c>
      <c r="DZ106" s="50">
        <f t="shared" si="1551"/>
        <v>0</v>
      </c>
      <c r="EA106" s="50">
        <f t="shared" si="1552"/>
        <v>0</v>
      </c>
      <c r="EB106" s="50">
        <f t="shared" si="1553"/>
        <v>0</v>
      </c>
      <c r="EC106" s="50">
        <f t="shared" si="1554"/>
        <v>0</v>
      </c>
      <c r="ED106" s="50">
        <f t="shared" si="1555"/>
        <v>0</v>
      </c>
      <c r="EE106" s="50">
        <f t="shared" si="1556"/>
        <v>0</v>
      </c>
      <c r="EF106" s="50">
        <f t="shared" si="1557"/>
        <v>0</v>
      </c>
      <c r="EG106" s="50">
        <f t="shared" si="1558"/>
        <v>0</v>
      </c>
      <c r="EH106" s="50">
        <f t="shared" si="1559"/>
        <v>0</v>
      </c>
      <c r="EI106" s="50">
        <f t="shared" si="1560"/>
        <v>0</v>
      </c>
      <c r="EJ106" s="50">
        <f t="shared" si="1561"/>
        <v>0</v>
      </c>
      <c r="EK106" s="50">
        <f t="shared" si="1562"/>
        <v>0</v>
      </c>
      <c r="EL106" s="50">
        <f t="shared" si="1563"/>
        <v>0</v>
      </c>
      <c r="EM106" s="50">
        <f t="shared" si="1564"/>
        <v>0</v>
      </c>
      <c r="EN106" s="50">
        <f t="shared" si="1565"/>
        <v>0</v>
      </c>
      <c r="EO106" s="50">
        <f t="shared" si="1566"/>
        <v>0</v>
      </c>
      <c r="EP106" s="50">
        <f t="shared" si="1567"/>
        <v>0</v>
      </c>
      <c r="EQ106" s="50">
        <f t="shared" si="1568"/>
        <v>0</v>
      </c>
      <c r="ER106" s="50">
        <f t="shared" si="1569"/>
        <v>0</v>
      </c>
      <c r="ES106" s="50">
        <f t="shared" si="1570"/>
        <v>0</v>
      </c>
      <c r="ET106" s="50">
        <f t="shared" si="1571"/>
        <v>0</v>
      </c>
      <c r="EU106" s="50">
        <f t="shared" si="1572"/>
        <v>0</v>
      </c>
      <c r="EV106" s="50">
        <f t="shared" si="1573"/>
        <v>0</v>
      </c>
      <c r="EW106" s="50">
        <f t="shared" si="1574"/>
        <v>0</v>
      </c>
      <c r="EX106" s="50">
        <f t="shared" si="1575"/>
        <v>0</v>
      </c>
      <c r="EY106" s="50">
        <f t="shared" si="1576"/>
        <v>0</v>
      </c>
      <c r="EZ106" s="50">
        <f t="shared" si="1577"/>
        <v>0</v>
      </c>
      <c r="FA106" s="50">
        <f t="shared" si="1578"/>
        <v>0</v>
      </c>
      <c r="FB106" s="50">
        <f t="shared" si="1578"/>
        <v>0</v>
      </c>
      <c r="FC106" s="50">
        <f t="shared" si="1578"/>
        <v>0</v>
      </c>
    </row>
    <row r="107" spans="2:159">
      <c r="B107" s="693"/>
      <c r="C107" s="171">
        <v>82</v>
      </c>
      <c r="D107" s="29" t="s">
        <v>121</v>
      </c>
      <c r="E107" s="58"/>
      <c r="F107" s="190"/>
      <c r="G107" s="204" t="s">
        <v>397</v>
      </c>
      <c r="H107" s="209"/>
      <c r="I107" s="209"/>
      <c r="J107" s="219"/>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v>1</v>
      </c>
      <c r="BM107" s="15"/>
      <c r="BN107" s="15"/>
      <c r="BO107" s="15"/>
      <c r="BP107" s="15"/>
      <c r="BQ107" s="15"/>
      <c r="BR107" s="15"/>
      <c r="BS107" s="15"/>
      <c r="BT107" s="15"/>
      <c r="BU107" s="15"/>
      <c r="BV107" s="15"/>
      <c r="BW107" s="15"/>
      <c r="BX107" s="15"/>
      <c r="BY107" s="15"/>
      <c r="BZ107" s="15"/>
      <c r="CA107" s="15"/>
      <c r="CB107" s="15"/>
      <c r="CC107" s="15"/>
      <c r="CD107" s="15"/>
      <c r="CE107" s="173"/>
      <c r="CF107" s="177"/>
      <c r="CG107" s="177"/>
      <c r="CI107" s="51">
        <f t="shared" ref="CI107:DN107" si="1579">IF(OR(AND($E107="Yes",M107=1),AND($E107="Maybe", M107=1)), 1, 0)</f>
        <v>0</v>
      </c>
      <c r="CJ107" s="51">
        <f t="shared" si="1579"/>
        <v>0</v>
      </c>
      <c r="CK107" s="51">
        <f t="shared" si="1579"/>
        <v>0</v>
      </c>
      <c r="CL107" s="51">
        <f t="shared" si="1579"/>
        <v>0</v>
      </c>
      <c r="CM107" s="51">
        <f t="shared" si="1579"/>
        <v>0</v>
      </c>
      <c r="CN107" s="51">
        <f t="shared" si="1579"/>
        <v>0</v>
      </c>
      <c r="CO107" s="51">
        <f t="shared" si="1579"/>
        <v>0</v>
      </c>
      <c r="CP107" s="51">
        <f t="shared" si="1579"/>
        <v>0</v>
      </c>
      <c r="CQ107" s="51">
        <f t="shared" si="1579"/>
        <v>0</v>
      </c>
      <c r="CR107" s="51">
        <f t="shared" si="1579"/>
        <v>0</v>
      </c>
      <c r="CS107" s="51">
        <f t="shared" si="1579"/>
        <v>0</v>
      </c>
      <c r="CT107" s="51">
        <f t="shared" si="1579"/>
        <v>0</v>
      </c>
      <c r="CU107" s="51">
        <f t="shared" si="1579"/>
        <v>0</v>
      </c>
      <c r="CV107" s="51">
        <f t="shared" si="1579"/>
        <v>0</v>
      </c>
      <c r="CW107" s="51">
        <f t="shared" si="1579"/>
        <v>0</v>
      </c>
      <c r="CX107" s="51">
        <f t="shared" si="1579"/>
        <v>0</v>
      </c>
      <c r="CY107" s="51">
        <f t="shared" si="1579"/>
        <v>0</v>
      </c>
      <c r="CZ107" s="51">
        <f t="shared" si="1579"/>
        <v>0</v>
      </c>
      <c r="DA107" s="51">
        <f t="shared" si="1579"/>
        <v>0</v>
      </c>
      <c r="DB107" s="51">
        <f t="shared" si="1579"/>
        <v>0</v>
      </c>
      <c r="DC107" s="51">
        <f t="shared" si="1579"/>
        <v>0</v>
      </c>
      <c r="DD107" s="51">
        <f t="shared" si="1579"/>
        <v>0</v>
      </c>
      <c r="DE107" s="51">
        <f t="shared" si="1579"/>
        <v>0</v>
      </c>
      <c r="DF107" s="51">
        <f t="shared" si="1579"/>
        <v>0</v>
      </c>
      <c r="DG107" s="51">
        <f t="shared" si="1579"/>
        <v>0</v>
      </c>
      <c r="DH107" s="51">
        <f t="shared" si="1579"/>
        <v>0</v>
      </c>
      <c r="DI107" s="51">
        <f t="shared" si="1579"/>
        <v>0</v>
      </c>
      <c r="DJ107" s="51">
        <f t="shared" si="1579"/>
        <v>0</v>
      </c>
      <c r="DK107" s="51">
        <f t="shared" si="1579"/>
        <v>0</v>
      </c>
      <c r="DL107" s="51">
        <f t="shared" si="1579"/>
        <v>0</v>
      </c>
      <c r="DM107" s="51">
        <f t="shared" si="1579"/>
        <v>0</v>
      </c>
      <c r="DN107" s="51">
        <f t="shared" si="1579"/>
        <v>0</v>
      </c>
      <c r="DO107" s="51">
        <f t="shared" ref="DO107:ET107" si="1580">IF(OR(AND($E107="Yes",AS107=1),AND($E107="Maybe", AS107=1)), 1, 0)</f>
        <v>0</v>
      </c>
      <c r="DP107" s="51">
        <f t="shared" si="1580"/>
        <v>0</v>
      </c>
      <c r="DQ107" s="51">
        <f t="shared" si="1580"/>
        <v>0</v>
      </c>
      <c r="DR107" s="51">
        <f t="shared" si="1580"/>
        <v>0</v>
      </c>
      <c r="DS107" s="51">
        <f t="shared" si="1580"/>
        <v>0</v>
      </c>
      <c r="DT107" s="51">
        <f t="shared" si="1580"/>
        <v>0</v>
      </c>
      <c r="DU107" s="51">
        <f t="shared" si="1580"/>
        <v>0</v>
      </c>
      <c r="DV107" s="51">
        <f t="shared" si="1580"/>
        <v>0</v>
      </c>
      <c r="DW107" s="51">
        <f t="shared" si="1580"/>
        <v>0</v>
      </c>
      <c r="DX107" s="51">
        <f t="shared" si="1580"/>
        <v>0</v>
      </c>
      <c r="DY107" s="51">
        <f t="shared" si="1580"/>
        <v>0</v>
      </c>
      <c r="DZ107" s="51">
        <f t="shared" si="1580"/>
        <v>0</v>
      </c>
      <c r="EA107" s="51">
        <f t="shared" si="1580"/>
        <v>0</v>
      </c>
      <c r="EB107" s="51">
        <f t="shared" si="1580"/>
        <v>0</v>
      </c>
      <c r="EC107" s="51">
        <f t="shared" si="1580"/>
        <v>0</v>
      </c>
      <c r="ED107" s="51">
        <f t="shared" si="1580"/>
        <v>0</v>
      </c>
      <c r="EE107" s="51">
        <f t="shared" si="1580"/>
        <v>0</v>
      </c>
      <c r="EF107" s="51">
        <f t="shared" si="1580"/>
        <v>0</v>
      </c>
      <c r="EG107" s="51">
        <f t="shared" si="1580"/>
        <v>0</v>
      </c>
      <c r="EH107" s="51">
        <f t="shared" si="1580"/>
        <v>0</v>
      </c>
      <c r="EI107" s="51">
        <f t="shared" si="1580"/>
        <v>0</v>
      </c>
      <c r="EJ107" s="51">
        <f t="shared" si="1580"/>
        <v>0</v>
      </c>
      <c r="EK107" s="51">
        <f t="shared" si="1580"/>
        <v>0</v>
      </c>
      <c r="EL107" s="51">
        <f t="shared" si="1580"/>
        <v>0</v>
      </c>
      <c r="EM107" s="51">
        <f t="shared" si="1580"/>
        <v>0</v>
      </c>
      <c r="EN107" s="51">
        <f t="shared" si="1580"/>
        <v>0</v>
      </c>
      <c r="EO107" s="51">
        <f t="shared" si="1580"/>
        <v>0</v>
      </c>
      <c r="EP107" s="51">
        <f t="shared" si="1580"/>
        <v>0</v>
      </c>
      <c r="EQ107" s="51">
        <f t="shared" si="1580"/>
        <v>0</v>
      </c>
      <c r="ER107" s="51">
        <f t="shared" si="1580"/>
        <v>0</v>
      </c>
      <c r="ES107" s="51">
        <f t="shared" si="1580"/>
        <v>0</v>
      </c>
      <c r="ET107" s="51">
        <f t="shared" si="1580"/>
        <v>0</v>
      </c>
      <c r="EU107" s="51">
        <f t="shared" ref="EU107:FC107" si="1581">IF(OR(AND($E107="Yes",BY107=1),AND($E107="Maybe", BY107=1)), 1, 0)</f>
        <v>0</v>
      </c>
      <c r="EV107" s="51">
        <f t="shared" si="1581"/>
        <v>0</v>
      </c>
      <c r="EW107" s="51">
        <f t="shared" si="1581"/>
        <v>0</v>
      </c>
      <c r="EX107" s="51">
        <f t="shared" si="1581"/>
        <v>0</v>
      </c>
      <c r="EY107" s="51">
        <f t="shared" si="1581"/>
        <v>0</v>
      </c>
      <c r="EZ107" s="51">
        <f t="shared" si="1581"/>
        <v>0</v>
      </c>
      <c r="FA107" s="51">
        <f t="shared" si="1581"/>
        <v>0</v>
      </c>
      <c r="FB107" s="51">
        <f t="shared" si="1581"/>
        <v>0</v>
      </c>
      <c r="FC107" s="51">
        <f t="shared" si="1581"/>
        <v>0</v>
      </c>
    </row>
    <row r="108" spans="2:159" ht="16.5" thickBot="1">
      <c r="B108" s="694"/>
      <c r="C108" s="181">
        <v>83</v>
      </c>
      <c r="D108" s="52" t="s">
        <v>120</v>
      </c>
      <c r="E108" s="59"/>
      <c r="F108" s="191"/>
      <c r="G108" s="210" t="s">
        <v>383</v>
      </c>
      <c r="H108" s="211"/>
      <c r="I108" s="211"/>
      <c r="J108" s="220"/>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v>1</v>
      </c>
      <c r="BN108" s="15"/>
      <c r="BO108" s="15"/>
      <c r="BP108" s="15"/>
      <c r="BQ108" s="15"/>
      <c r="BR108" s="15"/>
      <c r="BS108" s="15"/>
      <c r="BT108" s="15"/>
      <c r="BU108" s="15"/>
      <c r="BV108" s="15"/>
      <c r="BW108" s="15"/>
      <c r="BX108" s="15"/>
      <c r="BY108" s="15"/>
      <c r="BZ108" s="15"/>
      <c r="CA108" s="15"/>
      <c r="CB108" s="15"/>
      <c r="CC108" s="15"/>
      <c r="CD108" s="15"/>
      <c r="CE108" s="173"/>
      <c r="CF108" s="178"/>
      <c r="CG108" s="178"/>
      <c r="CI108" s="50">
        <f t="shared" ref="CI108:DN108" si="1582">IF(OR(AND($E108="No",M108=1),AND($E108="Maybe", M108=1)), 1, 0)</f>
        <v>0</v>
      </c>
      <c r="CJ108" s="50">
        <f t="shared" si="1582"/>
        <v>0</v>
      </c>
      <c r="CK108" s="50">
        <f t="shared" si="1582"/>
        <v>0</v>
      </c>
      <c r="CL108" s="50">
        <f t="shared" si="1582"/>
        <v>0</v>
      </c>
      <c r="CM108" s="50">
        <f t="shared" si="1582"/>
        <v>0</v>
      </c>
      <c r="CN108" s="50">
        <f t="shared" si="1582"/>
        <v>0</v>
      </c>
      <c r="CO108" s="50">
        <f t="shared" si="1582"/>
        <v>0</v>
      </c>
      <c r="CP108" s="50">
        <f t="shared" si="1582"/>
        <v>0</v>
      </c>
      <c r="CQ108" s="50">
        <f t="shared" si="1582"/>
        <v>0</v>
      </c>
      <c r="CR108" s="50">
        <f t="shared" si="1582"/>
        <v>0</v>
      </c>
      <c r="CS108" s="50">
        <f t="shared" si="1582"/>
        <v>0</v>
      </c>
      <c r="CT108" s="50">
        <f t="shared" si="1582"/>
        <v>0</v>
      </c>
      <c r="CU108" s="50">
        <f t="shared" si="1582"/>
        <v>0</v>
      </c>
      <c r="CV108" s="50">
        <f t="shared" si="1582"/>
        <v>0</v>
      </c>
      <c r="CW108" s="50">
        <f t="shared" si="1582"/>
        <v>0</v>
      </c>
      <c r="CX108" s="50">
        <f t="shared" si="1582"/>
        <v>0</v>
      </c>
      <c r="CY108" s="50">
        <f t="shared" si="1582"/>
        <v>0</v>
      </c>
      <c r="CZ108" s="50">
        <f t="shared" si="1582"/>
        <v>0</v>
      </c>
      <c r="DA108" s="50">
        <f t="shared" si="1582"/>
        <v>0</v>
      </c>
      <c r="DB108" s="50">
        <f t="shared" si="1582"/>
        <v>0</v>
      </c>
      <c r="DC108" s="50">
        <f t="shared" si="1582"/>
        <v>0</v>
      </c>
      <c r="DD108" s="50">
        <f t="shared" si="1582"/>
        <v>0</v>
      </c>
      <c r="DE108" s="50">
        <f t="shared" si="1582"/>
        <v>0</v>
      </c>
      <c r="DF108" s="50">
        <f t="shared" si="1582"/>
        <v>0</v>
      </c>
      <c r="DG108" s="50">
        <f t="shared" si="1582"/>
        <v>0</v>
      </c>
      <c r="DH108" s="50">
        <f t="shared" si="1582"/>
        <v>0</v>
      </c>
      <c r="DI108" s="50">
        <f t="shared" si="1582"/>
        <v>0</v>
      </c>
      <c r="DJ108" s="50">
        <f t="shared" si="1582"/>
        <v>0</v>
      </c>
      <c r="DK108" s="50">
        <f t="shared" si="1582"/>
        <v>0</v>
      </c>
      <c r="DL108" s="50">
        <f t="shared" si="1582"/>
        <v>0</v>
      </c>
      <c r="DM108" s="50">
        <f t="shared" si="1582"/>
        <v>0</v>
      </c>
      <c r="DN108" s="50">
        <f t="shared" si="1582"/>
        <v>0</v>
      </c>
      <c r="DO108" s="50">
        <f t="shared" ref="DO108:ET108" si="1583">IF(OR(AND($E108="No",AS108=1),AND($E108="Maybe", AS108=1)), 1, 0)</f>
        <v>0</v>
      </c>
      <c r="DP108" s="50">
        <f t="shared" si="1583"/>
        <v>0</v>
      </c>
      <c r="DQ108" s="50">
        <f t="shared" si="1583"/>
        <v>0</v>
      </c>
      <c r="DR108" s="50">
        <f t="shared" si="1583"/>
        <v>0</v>
      </c>
      <c r="DS108" s="50">
        <f t="shared" si="1583"/>
        <v>0</v>
      </c>
      <c r="DT108" s="50">
        <f t="shared" si="1583"/>
        <v>0</v>
      </c>
      <c r="DU108" s="50">
        <f t="shared" si="1583"/>
        <v>0</v>
      </c>
      <c r="DV108" s="50">
        <f t="shared" si="1583"/>
        <v>0</v>
      </c>
      <c r="DW108" s="50">
        <f t="shared" si="1583"/>
        <v>0</v>
      </c>
      <c r="DX108" s="50">
        <f t="shared" si="1583"/>
        <v>0</v>
      </c>
      <c r="DY108" s="50">
        <f t="shared" si="1583"/>
        <v>0</v>
      </c>
      <c r="DZ108" s="50">
        <f t="shared" si="1583"/>
        <v>0</v>
      </c>
      <c r="EA108" s="50">
        <f t="shared" si="1583"/>
        <v>0</v>
      </c>
      <c r="EB108" s="50">
        <f t="shared" si="1583"/>
        <v>0</v>
      </c>
      <c r="EC108" s="50">
        <f t="shared" si="1583"/>
        <v>0</v>
      </c>
      <c r="ED108" s="50">
        <f t="shared" si="1583"/>
        <v>0</v>
      </c>
      <c r="EE108" s="50">
        <f t="shared" si="1583"/>
        <v>0</v>
      </c>
      <c r="EF108" s="50">
        <f t="shared" si="1583"/>
        <v>0</v>
      </c>
      <c r="EG108" s="50">
        <f t="shared" si="1583"/>
        <v>0</v>
      </c>
      <c r="EH108" s="50">
        <f t="shared" si="1583"/>
        <v>0</v>
      </c>
      <c r="EI108" s="50">
        <f t="shared" si="1583"/>
        <v>0</v>
      </c>
      <c r="EJ108" s="50">
        <f t="shared" si="1583"/>
        <v>0</v>
      </c>
      <c r="EK108" s="50">
        <f t="shared" si="1583"/>
        <v>0</v>
      </c>
      <c r="EL108" s="50">
        <f t="shared" si="1583"/>
        <v>0</v>
      </c>
      <c r="EM108" s="50">
        <f t="shared" si="1583"/>
        <v>0</v>
      </c>
      <c r="EN108" s="50">
        <f t="shared" si="1583"/>
        <v>0</v>
      </c>
      <c r="EO108" s="50">
        <f t="shared" si="1583"/>
        <v>0</v>
      </c>
      <c r="EP108" s="50">
        <f t="shared" si="1583"/>
        <v>0</v>
      </c>
      <c r="EQ108" s="50">
        <f t="shared" si="1583"/>
        <v>0</v>
      </c>
      <c r="ER108" s="50">
        <f t="shared" si="1583"/>
        <v>0</v>
      </c>
      <c r="ES108" s="50">
        <f t="shared" si="1583"/>
        <v>0</v>
      </c>
      <c r="ET108" s="50">
        <f t="shared" si="1583"/>
        <v>0</v>
      </c>
      <c r="EU108" s="50">
        <f t="shared" ref="EU108:FC108" si="1584">IF(OR(AND($E108="No",BY108=1),AND($E108="Maybe", BY108=1)), 1, 0)</f>
        <v>0</v>
      </c>
      <c r="EV108" s="50">
        <f t="shared" si="1584"/>
        <v>0</v>
      </c>
      <c r="EW108" s="50">
        <f t="shared" si="1584"/>
        <v>0</v>
      </c>
      <c r="EX108" s="50">
        <f t="shared" si="1584"/>
        <v>0</v>
      </c>
      <c r="EY108" s="50">
        <f t="shared" si="1584"/>
        <v>0</v>
      </c>
      <c r="EZ108" s="50">
        <f t="shared" si="1584"/>
        <v>0</v>
      </c>
      <c r="FA108" s="50">
        <f t="shared" si="1584"/>
        <v>0</v>
      </c>
      <c r="FB108" s="50">
        <f t="shared" si="1584"/>
        <v>0</v>
      </c>
      <c r="FC108" s="50">
        <f t="shared" si="1584"/>
        <v>0</v>
      </c>
    </row>
    <row r="109" spans="2:159" ht="16.5" thickBot="1">
      <c r="B109" s="701"/>
      <c r="C109" s="701"/>
      <c r="D109" s="701"/>
      <c r="E109" s="701"/>
      <c r="F109" s="195"/>
      <c r="G109" s="195"/>
      <c r="H109" s="195"/>
      <c r="I109" s="195"/>
      <c r="J109" s="195"/>
      <c r="L109" s="14" t="s">
        <v>77</v>
      </c>
      <c r="M109" s="7" t="str">
        <f t="shared" ref="M109:AR109" si="1585">IF(SUM(CI7:CI108)&gt;0,M6,"")</f>
        <v/>
      </c>
      <c r="N109" s="7" t="str">
        <f t="shared" si="1585"/>
        <v/>
      </c>
      <c r="O109" s="7" t="str">
        <f t="shared" si="1585"/>
        <v/>
      </c>
      <c r="P109" s="7" t="str">
        <f t="shared" si="1585"/>
        <v/>
      </c>
      <c r="Q109" s="7" t="str">
        <f t="shared" si="1585"/>
        <v/>
      </c>
      <c r="R109" s="7" t="str">
        <f t="shared" si="1585"/>
        <v/>
      </c>
      <c r="S109" s="7" t="str">
        <f t="shared" si="1585"/>
        <v/>
      </c>
      <c r="T109" s="7" t="str">
        <f t="shared" si="1585"/>
        <v/>
      </c>
      <c r="U109" s="7" t="str">
        <f t="shared" si="1585"/>
        <v/>
      </c>
      <c r="V109" s="7" t="str">
        <f t="shared" si="1585"/>
        <v/>
      </c>
      <c r="W109" s="7" t="str">
        <f t="shared" si="1585"/>
        <v/>
      </c>
      <c r="X109" s="7" t="str">
        <f t="shared" si="1585"/>
        <v/>
      </c>
      <c r="Y109" s="7" t="str">
        <f t="shared" si="1585"/>
        <v/>
      </c>
      <c r="Z109" s="7" t="str">
        <f t="shared" si="1585"/>
        <v/>
      </c>
      <c r="AA109" s="7" t="str">
        <f t="shared" si="1585"/>
        <v/>
      </c>
      <c r="AB109" s="7" t="str">
        <f t="shared" si="1585"/>
        <v/>
      </c>
      <c r="AC109" s="7" t="str">
        <f t="shared" si="1585"/>
        <v/>
      </c>
      <c r="AD109" s="7" t="str">
        <f t="shared" si="1585"/>
        <v/>
      </c>
      <c r="AE109" s="7" t="str">
        <f t="shared" si="1585"/>
        <v/>
      </c>
      <c r="AF109" s="7" t="str">
        <f t="shared" si="1585"/>
        <v/>
      </c>
      <c r="AG109" s="7" t="str">
        <f t="shared" si="1585"/>
        <v/>
      </c>
      <c r="AH109" s="7" t="str">
        <f t="shared" si="1585"/>
        <v/>
      </c>
      <c r="AI109" s="7" t="str">
        <f t="shared" si="1585"/>
        <v/>
      </c>
      <c r="AJ109" s="7" t="str">
        <f t="shared" si="1585"/>
        <v/>
      </c>
      <c r="AK109" s="7" t="str">
        <f t="shared" si="1585"/>
        <v/>
      </c>
      <c r="AL109" s="7" t="str">
        <f t="shared" si="1585"/>
        <v/>
      </c>
      <c r="AM109" s="7" t="str">
        <f t="shared" si="1585"/>
        <v/>
      </c>
      <c r="AN109" s="7" t="str">
        <f t="shared" si="1585"/>
        <v/>
      </c>
      <c r="AO109" s="7" t="str">
        <f t="shared" si="1585"/>
        <v/>
      </c>
      <c r="AP109" s="7" t="str">
        <f t="shared" si="1585"/>
        <v/>
      </c>
      <c r="AQ109" s="7" t="str">
        <f t="shared" si="1585"/>
        <v/>
      </c>
      <c r="AR109" s="7" t="str">
        <f t="shared" si="1585"/>
        <v/>
      </c>
      <c r="AS109" s="7" t="str">
        <f t="shared" ref="AS109:BX109" si="1586">IF(SUM(DO7:DO108)&gt;0,AS6,"")</f>
        <v/>
      </c>
      <c r="AT109" s="7" t="str">
        <f t="shared" si="1586"/>
        <v/>
      </c>
      <c r="AU109" s="7" t="str">
        <f t="shared" si="1586"/>
        <v/>
      </c>
      <c r="AV109" s="7" t="str">
        <f t="shared" si="1586"/>
        <v/>
      </c>
      <c r="AW109" s="7" t="str">
        <f t="shared" si="1586"/>
        <v/>
      </c>
      <c r="AX109" s="7" t="str">
        <f t="shared" si="1586"/>
        <v/>
      </c>
      <c r="AY109" s="7" t="str">
        <f t="shared" si="1586"/>
        <v/>
      </c>
      <c r="AZ109" s="7" t="str">
        <f t="shared" si="1586"/>
        <v/>
      </c>
      <c r="BA109" s="7" t="str">
        <f t="shared" si="1586"/>
        <v/>
      </c>
      <c r="BB109" s="7" t="str">
        <f t="shared" si="1586"/>
        <v/>
      </c>
      <c r="BC109" s="7" t="str">
        <f t="shared" si="1586"/>
        <v/>
      </c>
      <c r="BD109" s="7" t="str">
        <f t="shared" si="1586"/>
        <v/>
      </c>
      <c r="BE109" s="7" t="str">
        <f t="shared" si="1586"/>
        <v/>
      </c>
      <c r="BF109" s="7" t="str">
        <f t="shared" si="1586"/>
        <v/>
      </c>
      <c r="BG109" s="7" t="str">
        <f t="shared" si="1586"/>
        <v/>
      </c>
      <c r="BH109" s="7" t="str">
        <f t="shared" si="1586"/>
        <v/>
      </c>
      <c r="BI109" s="7" t="str">
        <f t="shared" si="1586"/>
        <v/>
      </c>
      <c r="BJ109" s="7" t="str">
        <f t="shared" si="1586"/>
        <v/>
      </c>
      <c r="BK109" s="7" t="str">
        <f t="shared" si="1586"/>
        <v/>
      </c>
      <c r="BL109" s="7" t="str">
        <f t="shared" si="1586"/>
        <v/>
      </c>
      <c r="BM109" s="7" t="str">
        <f t="shared" si="1586"/>
        <v/>
      </c>
      <c r="BN109" s="7" t="str">
        <f t="shared" si="1586"/>
        <v/>
      </c>
      <c r="BO109" s="7" t="str">
        <f t="shared" si="1586"/>
        <v/>
      </c>
      <c r="BP109" s="7" t="str">
        <f t="shared" si="1586"/>
        <v/>
      </c>
      <c r="BQ109" s="7" t="str">
        <f t="shared" si="1586"/>
        <v/>
      </c>
      <c r="BR109" s="7" t="str">
        <f t="shared" si="1586"/>
        <v/>
      </c>
      <c r="BS109" s="7" t="str">
        <f t="shared" si="1586"/>
        <v/>
      </c>
      <c r="BT109" s="7" t="str">
        <f t="shared" si="1586"/>
        <v/>
      </c>
      <c r="BU109" s="7" t="str">
        <f t="shared" si="1586"/>
        <v/>
      </c>
      <c r="BV109" s="7" t="str">
        <f t="shared" si="1586"/>
        <v/>
      </c>
      <c r="BW109" s="7" t="str">
        <f t="shared" si="1586"/>
        <v/>
      </c>
      <c r="BX109" s="7" t="str">
        <f t="shared" si="1586"/>
        <v/>
      </c>
      <c r="BY109" s="7" t="str">
        <f t="shared" ref="BY109:CG109" si="1587">IF(SUM(EU7:EU108)&gt;0,BY6,"")</f>
        <v/>
      </c>
      <c r="BZ109" s="7" t="str">
        <f t="shared" si="1587"/>
        <v/>
      </c>
      <c r="CA109" s="7" t="str">
        <f t="shared" si="1587"/>
        <v/>
      </c>
      <c r="CB109" s="7" t="str">
        <f t="shared" si="1587"/>
        <v/>
      </c>
      <c r="CC109" s="7" t="str">
        <f t="shared" si="1587"/>
        <v/>
      </c>
      <c r="CD109" s="7" t="str">
        <f t="shared" si="1587"/>
        <v/>
      </c>
      <c r="CE109" s="7" t="str">
        <f t="shared" si="1587"/>
        <v/>
      </c>
      <c r="CF109" s="7" t="str">
        <f t="shared" si="1587"/>
        <v/>
      </c>
      <c r="CG109" s="175" t="str">
        <f t="shared" si="1587"/>
        <v/>
      </c>
    </row>
    <row r="110" spans="2:159">
      <c r="B110" s="695"/>
      <c r="C110" s="695"/>
      <c r="D110" s="695"/>
      <c r="E110" s="695"/>
      <c r="F110" s="193"/>
      <c r="G110" s="195"/>
      <c r="H110" s="195"/>
      <c r="I110" s="195"/>
      <c r="J110" s="195"/>
      <c r="L110" s="14" t="s">
        <v>58</v>
      </c>
      <c r="M110" s="14">
        <f>IF(M109&lt;&gt;"",MAX($L110:L110)+1,)</f>
        <v>0</v>
      </c>
      <c r="N110" s="14">
        <f>IF(N109&lt;&gt;"",MAX($L110:M110)+1,)</f>
        <v>0</v>
      </c>
      <c r="O110" s="14">
        <f>IF(O109&lt;&gt;"",MAX($L110:N110)+1,)</f>
        <v>0</v>
      </c>
      <c r="P110" s="14">
        <f>IF(P109&lt;&gt;"",MAX($L110:O110)+1,)</f>
        <v>0</v>
      </c>
      <c r="Q110" s="14">
        <f>IF(Q109&lt;&gt;"",MAX($L110:P110)+1,)</f>
        <v>0</v>
      </c>
      <c r="R110" s="14">
        <f>IF(R109&lt;&gt;"",MAX($L110:Q110)+1,)</f>
        <v>0</v>
      </c>
      <c r="S110" s="14">
        <f>IF(S109&lt;&gt;"",MAX($L110:R110)+1,)</f>
        <v>0</v>
      </c>
      <c r="T110" s="14">
        <f>IF(T109&lt;&gt;"",MAX($L110:S110)+1,)</f>
        <v>0</v>
      </c>
      <c r="U110" s="14">
        <f>IF(U109&lt;&gt;"",MAX($L110:T110)+1,)</f>
        <v>0</v>
      </c>
      <c r="V110" s="14">
        <f>IF(V109&lt;&gt;"",MAX($L110:U110)+1,)</f>
        <v>0</v>
      </c>
      <c r="W110" s="14">
        <f>IF(W109&lt;&gt;"",MAX($L110:V110)+1,)</f>
        <v>0</v>
      </c>
      <c r="X110" s="14">
        <f>IF(X109&lt;&gt;"",MAX($L110:W110)+1,)</f>
        <v>0</v>
      </c>
      <c r="Y110" s="14">
        <f>IF(Y109&lt;&gt;"",MAX($L110:X110)+1,)</f>
        <v>0</v>
      </c>
      <c r="Z110" s="14">
        <f>IF(Z109&lt;&gt;"",MAX($L110:Y110)+1,)</f>
        <v>0</v>
      </c>
      <c r="AA110" s="14">
        <f>IF(AA109&lt;&gt;"",MAX($L110:Z110)+1,)</f>
        <v>0</v>
      </c>
      <c r="AB110" s="14">
        <f>IF(AB109&lt;&gt;"",MAX($L110:AA110)+1,)</f>
        <v>0</v>
      </c>
      <c r="AC110" s="14">
        <f>IF(AC109&lt;&gt;"",MAX($L110:AB110)+1,)</f>
        <v>0</v>
      </c>
      <c r="AD110" s="14">
        <f>IF(AD109&lt;&gt;"",MAX($L110:AC110)+1,)</f>
        <v>0</v>
      </c>
      <c r="AE110" s="14">
        <f>IF(AE109&lt;&gt;"",MAX($L110:AD110)+1,)</f>
        <v>0</v>
      </c>
      <c r="AF110" s="14">
        <f>IF(AF109&lt;&gt;"",MAX($L110:AE110)+1,)</f>
        <v>0</v>
      </c>
      <c r="AG110" s="14">
        <f>IF(AG109&lt;&gt;"",MAX($L110:AF110)+1,)</f>
        <v>0</v>
      </c>
      <c r="AH110" s="14">
        <f>IF(AH109&lt;&gt;"",MAX($L110:AG110)+1,)</f>
        <v>0</v>
      </c>
      <c r="AI110" s="14">
        <f>IF(AI109&lt;&gt;"",MAX($L110:AH110)+1,)</f>
        <v>0</v>
      </c>
      <c r="AJ110" s="14">
        <f>IF(AJ109&lt;&gt;"",MAX($L110:AI110)+1,)</f>
        <v>0</v>
      </c>
      <c r="AK110" s="14">
        <f>IF(AK109&lt;&gt;"",MAX($L110:AJ110)+1,)</f>
        <v>0</v>
      </c>
      <c r="AL110" s="14">
        <f>IF(AL109&lt;&gt;"",MAX($L110:AK110)+1,)</f>
        <v>0</v>
      </c>
      <c r="AM110" s="14">
        <f>IF(AM109&lt;&gt;"",MAX($L110:AL110)+1,)</f>
        <v>0</v>
      </c>
      <c r="AN110" s="14">
        <f>IF(AN109&lt;&gt;"",MAX($L110:AM110)+1,)</f>
        <v>0</v>
      </c>
      <c r="AO110" s="14">
        <f>IF(AO109&lt;&gt;"",MAX($L110:AN110)+1,)</f>
        <v>0</v>
      </c>
      <c r="AP110" s="14">
        <f>IF(AP109&lt;&gt;"",MAX($L110:AO110)+1,)</f>
        <v>0</v>
      </c>
      <c r="AQ110" s="14">
        <f>IF(AQ109&lt;&gt;"",MAX($L110:AP110)+1,)</f>
        <v>0</v>
      </c>
      <c r="AR110" s="14">
        <f>IF(AR109&lt;&gt;"",MAX($L110:AQ110)+1,)</f>
        <v>0</v>
      </c>
      <c r="AS110" s="14">
        <f>IF(AS109&lt;&gt;"",MAX($L110:AR110)+1,)</f>
        <v>0</v>
      </c>
      <c r="AT110" s="14">
        <f>IF(AT109&lt;&gt;"",MAX($L110:AS110)+1,)</f>
        <v>0</v>
      </c>
      <c r="AU110" s="14">
        <f>IF(AU109&lt;&gt;"",MAX($L110:AT110)+1,)</f>
        <v>0</v>
      </c>
      <c r="AV110" s="14">
        <f>IF(AV109&lt;&gt;"",MAX($L110:AU110)+1,)</f>
        <v>0</v>
      </c>
      <c r="AW110" s="14">
        <f>IF(AW109&lt;&gt;"",MAX($L110:AV110)+1,)</f>
        <v>0</v>
      </c>
      <c r="AX110" s="14">
        <f>IF(AX109&lt;&gt;"",MAX($L110:AW110)+1,)</f>
        <v>0</v>
      </c>
      <c r="AY110" s="14">
        <f>IF(AY109&lt;&gt;"",MAX($L110:AX110)+1,)</f>
        <v>0</v>
      </c>
      <c r="AZ110" s="14">
        <f>IF(AZ109&lt;&gt;"",MAX($L110:AY110)+1,)</f>
        <v>0</v>
      </c>
      <c r="BA110" s="183">
        <f>IF(BA109&lt;&gt;"",MAX($L110:AZ110)+1,)</f>
        <v>0</v>
      </c>
      <c r="BB110" s="14">
        <f>IF(BB109&lt;&gt;"",MAX($L110:AZ110)+1,)</f>
        <v>0</v>
      </c>
      <c r="BC110" s="14">
        <f>IF(BC109&lt;&gt;"",MAX($L110:BB110)+1,)</f>
        <v>0</v>
      </c>
      <c r="BD110" s="14">
        <f>IF(BD109&lt;&gt;"",MAX($L110:BC110)+1,)</f>
        <v>0</v>
      </c>
      <c r="BE110" s="14">
        <f>IF(BE109&lt;&gt;"",MAX($L110:BD110)+1,)</f>
        <v>0</v>
      </c>
      <c r="BF110" s="14">
        <f>IF(BF109&lt;&gt;"",MAX($L110:BE110)+1,)</f>
        <v>0</v>
      </c>
      <c r="BG110" s="14">
        <f>IF(BG109&lt;&gt;"",MAX($L110:BF110)+1,)</f>
        <v>0</v>
      </c>
      <c r="BH110" s="14">
        <f>IF(BH109&lt;&gt;"",MAX($L110:BG110)+1,)</f>
        <v>0</v>
      </c>
      <c r="BI110" s="14">
        <f>IF(BI109&lt;&gt;"",MAX($L110:BH110)+1,)</f>
        <v>0</v>
      </c>
      <c r="BJ110" s="14">
        <f>IF(BJ109&lt;&gt;"",MAX($L110:BI110)+1,)</f>
        <v>0</v>
      </c>
      <c r="BK110" s="14">
        <f>IF(BK109&lt;&gt;"",MAX($L110:BJ110)+1,)</f>
        <v>0</v>
      </c>
      <c r="BL110" s="14">
        <f>IF(BL109&lt;&gt;"",MAX($L110:BK110)+1,)</f>
        <v>0</v>
      </c>
      <c r="BM110" s="14">
        <f>IF(BM109&lt;&gt;"",MAX($L110:BL110)+1,)</f>
        <v>0</v>
      </c>
      <c r="BN110" s="14">
        <f>IF(BN109&lt;&gt;"",MAX($L110:BM110)+1,)</f>
        <v>0</v>
      </c>
      <c r="BO110" s="22">
        <f>IF(BO109&lt;&gt;"",MAX($L110:BN110)+1,)</f>
        <v>0</v>
      </c>
      <c r="BP110" s="24">
        <f>IF(BP109&lt;&gt;"",MAX($L110:BO110)+1,)</f>
        <v>0</v>
      </c>
      <c r="BQ110" s="14">
        <f>IF(BQ109&lt;&gt;"",MAX($L110:BP110)+1,)</f>
        <v>0</v>
      </c>
      <c r="BR110" s="14">
        <f>IF(BR109&lt;&gt;"",MAX($L110:BQ110)+1,)</f>
        <v>0</v>
      </c>
      <c r="BS110" s="14">
        <f>IF(BS109&lt;&gt;"",MAX($L110:BR110)+1,)</f>
        <v>0</v>
      </c>
      <c r="BT110" s="14">
        <f>IF(BT109&lt;&gt;"",MAX($L110:BS110)+1,)</f>
        <v>0</v>
      </c>
      <c r="BU110" s="14">
        <f>IF(BU109&lt;&gt;"",MAX($L110:BT110)+1,)</f>
        <v>0</v>
      </c>
      <c r="BV110" s="14">
        <f>IF(BV109&lt;&gt;"",MAX($L110:BU110)+1,)</f>
        <v>0</v>
      </c>
      <c r="BW110" s="14">
        <f>IF(BW109&lt;&gt;"",MAX($L110:BV110)+1,)</f>
        <v>0</v>
      </c>
      <c r="BX110" s="14">
        <f>IF(BX109&lt;&gt;"",MAX($L110:BW110)+1,)</f>
        <v>0</v>
      </c>
      <c r="BY110" s="14">
        <f>IF(BY109&lt;&gt;"",MAX($L110:BX110)+1,)</f>
        <v>0</v>
      </c>
      <c r="BZ110" s="14">
        <f>IF(BZ109&lt;&gt;"",MAX($L110:BY110)+1,)</f>
        <v>0</v>
      </c>
      <c r="CA110" s="14">
        <f>IF(CA109&lt;&gt;"",MAX($L110:BZ110)+1,)</f>
        <v>0</v>
      </c>
      <c r="CB110" s="14">
        <f>IF(CB109&lt;&gt;"",MAX($L110:CA110)+1,)</f>
        <v>0</v>
      </c>
      <c r="CC110" s="14">
        <f>IF(CC109&lt;&gt;"",MAX($L110:CB110)+1,)</f>
        <v>0</v>
      </c>
      <c r="CD110" s="14">
        <f>IF(CD109&lt;&gt;"",MAX($L110:CC110)+1,)</f>
        <v>0</v>
      </c>
      <c r="CE110" s="159">
        <f>IF(CE109&lt;&gt;"",MAX($L110:CD110)+1,)</f>
        <v>0</v>
      </c>
      <c r="CF110" s="159">
        <f>IF(CF109&lt;&gt;"",MAX($L110:CE110)+1,)</f>
        <v>0</v>
      </c>
      <c r="CG110" s="157">
        <f>IF(CG109&lt;&gt;"",MAX($L110:CF110)+1,)</f>
        <v>0</v>
      </c>
    </row>
    <row r="111" spans="2:159">
      <c r="B111" s="696"/>
      <c r="C111" s="696"/>
      <c r="D111" s="696"/>
      <c r="E111" s="696"/>
      <c r="F111" s="194"/>
      <c r="G111" s="43"/>
      <c r="H111" s="43"/>
      <c r="I111" s="43"/>
      <c r="J111" s="43"/>
      <c r="L111" s="16">
        <v>1</v>
      </c>
      <c r="M111" s="16" t="e">
        <f>INDEX($M$109:$CG$109,0,MATCH($L111,$M$110:$CG$110,FALSE))</f>
        <v>#N/A</v>
      </c>
      <c r="N111" s="16">
        <f>IFERROR(M111,0)</f>
        <v>0</v>
      </c>
      <c r="S111" s="17"/>
      <c r="T111" s="17"/>
      <c r="Y111" s="17"/>
      <c r="Z111" s="17"/>
      <c r="AD111" s="17"/>
      <c r="AI111" s="17"/>
      <c r="AJ111" s="17"/>
      <c r="AO111" s="17"/>
      <c r="AP111" s="17"/>
      <c r="AU111" s="17"/>
      <c r="AV111" s="17"/>
      <c r="AZ111" s="17"/>
      <c r="BA111" s="17"/>
      <c r="BB111" s="17"/>
      <c r="BG111" s="17"/>
      <c r="BH111" s="17"/>
      <c r="BM111" s="17"/>
      <c r="BR111" s="17"/>
      <c r="BW111" s="17"/>
      <c r="BX111" s="17"/>
      <c r="CB111" s="17"/>
      <c r="CC111" s="17"/>
    </row>
    <row r="112" spans="2:159" ht="15.95" customHeight="1">
      <c r="B112" s="696"/>
      <c r="C112" s="696"/>
      <c r="D112" s="696"/>
      <c r="E112" s="696"/>
      <c r="F112" s="194"/>
      <c r="G112" s="43"/>
      <c r="H112" s="43"/>
      <c r="I112" s="43"/>
      <c r="J112" s="43"/>
      <c r="L112" s="14">
        <v>2</v>
      </c>
      <c r="M112" s="16" t="e">
        <f t="shared" ref="M112:M175" si="1588">INDEX($M$109:$CG$109,0,MATCH($L112,$M$110:$CG$110,FALSE))</f>
        <v>#N/A</v>
      </c>
      <c r="N112" s="16">
        <f t="shared" ref="N112:N175" si="1589">IFERROR(M112,0)</f>
        <v>0</v>
      </c>
      <c r="S112" s="18"/>
      <c r="T112" s="18"/>
      <c r="Y112" s="18"/>
      <c r="Z112" s="18"/>
      <c r="AD112" s="18"/>
      <c r="AI112" s="18"/>
      <c r="AJ112" s="18"/>
      <c r="AO112" s="18"/>
      <c r="AP112" s="18"/>
      <c r="AU112" s="18"/>
      <c r="AV112" s="18"/>
      <c r="AZ112" s="18"/>
      <c r="BA112" s="184"/>
      <c r="BB112" s="18"/>
      <c r="BG112" s="18"/>
      <c r="BH112" s="18"/>
      <c r="BM112" s="18"/>
      <c r="BR112" s="18"/>
      <c r="BW112" s="18"/>
      <c r="BX112" s="18"/>
      <c r="CB112" s="18"/>
      <c r="CC112" s="18"/>
    </row>
    <row r="113" spans="2:81" ht="15.95" customHeight="1">
      <c r="B113" s="696"/>
      <c r="C113" s="696"/>
      <c r="D113" s="696"/>
      <c r="E113" s="696"/>
      <c r="F113" s="194"/>
      <c r="G113" s="43"/>
      <c r="H113" s="43"/>
      <c r="I113" s="43"/>
      <c r="J113" s="43"/>
      <c r="L113" s="14">
        <v>3</v>
      </c>
      <c r="M113" s="16" t="e">
        <f t="shared" si="1588"/>
        <v>#N/A</v>
      </c>
      <c r="N113" s="16">
        <f t="shared" si="1589"/>
        <v>0</v>
      </c>
      <c r="S113" s="18"/>
      <c r="T113" s="18"/>
      <c r="Y113" s="18"/>
      <c r="Z113" s="18"/>
      <c r="AD113" s="18"/>
      <c r="AI113" s="18"/>
      <c r="AJ113" s="18"/>
      <c r="AO113" s="18"/>
      <c r="AP113" s="18"/>
      <c r="AU113" s="18"/>
      <c r="AV113" s="18"/>
      <c r="AZ113" s="18"/>
      <c r="BA113" s="184"/>
      <c r="BB113" s="18"/>
      <c r="BG113" s="18"/>
      <c r="BH113" s="18"/>
      <c r="BM113" s="18"/>
      <c r="BR113" s="18"/>
      <c r="BW113" s="18"/>
      <c r="BX113" s="18"/>
      <c r="CB113" s="18"/>
      <c r="CC113" s="18"/>
    </row>
    <row r="114" spans="2:81" ht="15.95" customHeight="1">
      <c r="B114" s="696"/>
      <c r="C114" s="696"/>
      <c r="D114" s="696"/>
      <c r="E114" s="696"/>
      <c r="F114" s="194"/>
      <c r="G114" s="43"/>
      <c r="H114" s="43"/>
      <c r="I114" s="43"/>
      <c r="J114" s="43"/>
      <c r="L114" s="14">
        <v>4</v>
      </c>
      <c r="M114" s="16" t="e">
        <f t="shared" si="1588"/>
        <v>#N/A</v>
      </c>
      <c r="N114" s="16">
        <f t="shared" si="1589"/>
        <v>0</v>
      </c>
      <c r="S114" s="18"/>
      <c r="T114" s="18"/>
      <c r="Y114" s="18"/>
      <c r="Z114" s="18"/>
      <c r="AD114" s="18"/>
      <c r="AI114" s="18"/>
      <c r="AJ114" s="18"/>
      <c r="AO114" s="18"/>
      <c r="AP114" s="18"/>
      <c r="AU114" s="18"/>
      <c r="AV114" s="18"/>
      <c r="AZ114" s="18"/>
      <c r="BA114" s="184"/>
      <c r="BB114" s="18"/>
      <c r="BG114" s="18"/>
      <c r="BH114" s="18"/>
      <c r="BM114" s="18"/>
      <c r="BR114" s="18"/>
      <c r="BW114" s="18"/>
      <c r="BX114" s="18"/>
      <c r="CB114" s="18"/>
      <c r="CC114" s="18"/>
    </row>
    <row r="115" spans="2:81" ht="15.95" customHeight="1">
      <c r="B115" s="696" t="s">
        <v>73</v>
      </c>
      <c r="C115" s="696"/>
      <c r="D115" s="696"/>
      <c r="E115" s="696"/>
      <c r="F115" s="194"/>
      <c r="G115" s="43"/>
      <c r="H115" s="43"/>
      <c r="I115" s="43"/>
      <c r="J115" s="43"/>
      <c r="L115" s="14">
        <v>5</v>
      </c>
      <c r="M115" s="16" t="e">
        <f t="shared" si="1588"/>
        <v>#N/A</v>
      </c>
      <c r="N115" s="16">
        <f t="shared" si="1589"/>
        <v>0</v>
      </c>
      <c r="S115" s="18"/>
      <c r="T115" s="18"/>
      <c r="Y115" s="18"/>
      <c r="Z115" s="18"/>
      <c r="AD115" s="18"/>
      <c r="AI115" s="18"/>
      <c r="AJ115" s="18"/>
      <c r="AO115" s="18"/>
      <c r="AP115" s="18"/>
      <c r="AU115" s="18"/>
      <c r="AV115" s="18"/>
      <c r="AZ115" s="18"/>
      <c r="BA115" s="184"/>
      <c r="BB115" s="18"/>
      <c r="BG115" s="18"/>
      <c r="BH115" s="18"/>
      <c r="BM115" s="18"/>
      <c r="BR115" s="18"/>
      <c r="BW115" s="18"/>
      <c r="BX115" s="18"/>
      <c r="CB115" s="18"/>
      <c r="CC115" s="18"/>
    </row>
    <row r="116" spans="2:81">
      <c r="B116" s="696"/>
      <c r="C116" s="696"/>
      <c r="D116" s="696"/>
      <c r="E116" s="696"/>
      <c r="F116" s="194"/>
      <c r="G116" s="43"/>
      <c r="H116" s="43"/>
      <c r="I116" s="43"/>
      <c r="J116" s="43"/>
      <c r="L116" s="14">
        <v>6</v>
      </c>
      <c r="M116" s="16" t="e">
        <f t="shared" si="1588"/>
        <v>#N/A</v>
      </c>
      <c r="N116" s="16">
        <f t="shared" si="1589"/>
        <v>0</v>
      </c>
      <c r="S116" s="18"/>
      <c r="T116" s="18"/>
      <c r="Y116" s="18"/>
      <c r="Z116" s="18"/>
      <c r="AD116" s="18"/>
      <c r="AI116" s="18"/>
      <c r="AJ116" s="18"/>
      <c r="AO116" s="18"/>
      <c r="AP116" s="18"/>
      <c r="AU116" s="18"/>
      <c r="AV116" s="18"/>
      <c r="AZ116" s="18"/>
      <c r="BA116" s="184"/>
      <c r="BB116" s="18"/>
      <c r="BG116" s="18"/>
      <c r="BH116" s="18"/>
      <c r="BM116" s="18"/>
      <c r="BR116" s="18"/>
      <c r="BW116" s="18"/>
      <c r="BX116" s="18"/>
      <c r="CB116" s="18"/>
      <c r="CC116" s="18"/>
    </row>
    <row r="117" spans="2:81">
      <c r="B117" s="696"/>
      <c r="C117" s="696"/>
      <c r="D117" s="696"/>
      <c r="E117" s="696"/>
      <c r="F117" s="194"/>
      <c r="G117" s="43"/>
      <c r="H117" s="43"/>
      <c r="I117" s="43"/>
      <c r="J117" s="43"/>
      <c r="L117" s="16">
        <v>7</v>
      </c>
      <c r="M117" s="16" t="e">
        <f t="shared" si="1588"/>
        <v>#N/A</v>
      </c>
      <c r="N117" s="16">
        <f t="shared" si="1589"/>
        <v>0</v>
      </c>
      <c r="S117" s="19"/>
      <c r="T117" s="19"/>
      <c r="Y117" s="19"/>
      <c r="Z117" s="19"/>
      <c r="AD117" s="19"/>
      <c r="AI117" s="19"/>
      <c r="AJ117" s="19"/>
      <c r="AO117" s="19"/>
      <c r="AP117" s="19"/>
      <c r="AU117" s="19"/>
      <c r="AV117" s="19"/>
      <c r="AZ117" s="19"/>
      <c r="BA117" s="19"/>
      <c r="BB117" s="19"/>
      <c r="BG117" s="19"/>
      <c r="BH117" s="19"/>
      <c r="BM117" s="19"/>
      <c r="BR117" s="19"/>
      <c r="BW117" s="19"/>
      <c r="BX117" s="19"/>
      <c r="CB117" s="19"/>
      <c r="CC117" s="19"/>
    </row>
    <row r="118" spans="2:81">
      <c r="B118" s="696"/>
      <c r="C118" s="696"/>
      <c r="D118" s="696"/>
      <c r="E118" s="696"/>
      <c r="F118" s="194"/>
      <c r="G118" s="43"/>
      <c r="H118" s="43"/>
      <c r="I118" s="43"/>
      <c r="J118" s="43"/>
      <c r="L118" s="14">
        <v>8</v>
      </c>
      <c r="M118" s="16" t="e">
        <f t="shared" si="1588"/>
        <v>#N/A</v>
      </c>
      <c r="N118" s="16">
        <f t="shared" si="1589"/>
        <v>0</v>
      </c>
    </row>
    <row r="119" spans="2:81">
      <c r="B119" s="696"/>
      <c r="C119" s="696"/>
      <c r="D119" s="696"/>
      <c r="E119" s="696"/>
      <c r="F119" s="194"/>
      <c r="G119" s="43"/>
      <c r="H119" s="43"/>
      <c r="I119" s="43"/>
      <c r="J119" s="43"/>
      <c r="L119" s="14">
        <v>9</v>
      </c>
      <c r="M119" s="16" t="e">
        <f t="shared" si="1588"/>
        <v>#N/A</v>
      </c>
      <c r="N119" s="16">
        <f t="shared" si="1589"/>
        <v>0</v>
      </c>
    </row>
    <row r="120" spans="2:81">
      <c r="B120" s="696"/>
      <c r="C120" s="696"/>
      <c r="D120" s="696"/>
      <c r="E120" s="696"/>
      <c r="F120" s="194"/>
      <c r="G120" s="43"/>
      <c r="H120" s="43"/>
      <c r="I120" s="43"/>
      <c r="J120" s="43"/>
      <c r="L120" s="14">
        <v>10</v>
      </c>
      <c r="M120" s="16" t="e">
        <f t="shared" si="1588"/>
        <v>#N/A</v>
      </c>
      <c r="N120" s="16">
        <f t="shared" si="1589"/>
        <v>0</v>
      </c>
    </row>
    <row r="121" spans="2:81">
      <c r="B121" s="696"/>
      <c r="C121" s="696"/>
      <c r="D121" s="696"/>
      <c r="E121" s="696"/>
      <c r="F121" s="194"/>
      <c r="G121" s="43"/>
      <c r="H121" s="43"/>
      <c r="I121" s="43"/>
      <c r="J121" s="43"/>
      <c r="L121" s="16">
        <v>11</v>
      </c>
      <c r="M121" s="16" t="e">
        <f t="shared" si="1588"/>
        <v>#N/A</v>
      </c>
      <c r="N121" s="16">
        <f t="shared" si="1589"/>
        <v>0</v>
      </c>
    </row>
    <row r="122" spans="2:81">
      <c r="B122" s="696"/>
      <c r="C122" s="696"/>
      <c r="D122" s="696"/>
      <c r="E122" s="696"/>
      <c r="F122" s="194"/>
      <c r="G122" s="43"/>
      <c r="H122" s="43"/>
      <c r="I122" s="43"/>
      <c r="J122" s="43"/>
      <c r="L122" s="14">
        <v>12</v>
      </c>
      <c r="M122" s="16" t="e">
        <f t="shared" si="1588"/>
        <v>#N/A</v>
      </c>
      <c r="N122" s="16">
        <f t="shared" si="1589"/>
        <v>0</v>
      </c>
    </row>
    <row r="123" spans="2:81">
      <c r="B123" s="696"/>
      <c r="C123" s="696"/>
      <c r="D123" s="696"/>
      <c r="E123" s="696"/>
      <c r="F123" s="194"/>
      <c r="G123" s="43"/>
      <c r="H123" s="43"/>
      <c r="I123" s="43"/>
      <c r="J123" s="43"/>
      <c r="L123" s="14">
        <v>13</v>
      </c>
      <c r="M123" s="16" t="e">
        <f t="shared" si="1588"/>
        <v>#N/A</v>
      </c>
      <c r="N123" s="16">
        <f t="shared" si="1589"/>
        <v>0</v>
      </c>
    </row>
    <row r="124" spans="2:81">
      <c r="B124" s="696"/>
      <c r="C124" s="696"/>
      <c r="D124" s="696"/>
      <c r="E124" s="696"/>
      <c r="F124" s="194"/>
      <c r="G124" s="43"/>
      <c r="H124" s="43"/>
      <c r="I124" s="43"/>
      <c r="J124" s="43"/>
      <c r="L124" s="14">
        <v>14</v>
      </c>
      <c r="M124" s="16" t="e">
        <f t="shared" si="1588"/>
        <v>#N/A</v>
      </c>
      <c r="N124" s="16">
        <f t="shared" si="1589"/>
        <v>0</v>
      </c>
    </row>
    <row r="125" spans="2:81">
      <c r="B125" s="696"/>
      <c r="C125" s="696"/>
      <c r="D125" s="696"/>
      <c r="E125" s="696"/>
      <c r="F125" s="194"/>
      <c r="G125" s="43"/>
      <c r="H125" s="43"/>
      <c r="I125" s="43"/>
      <c r="J125" s="43"/>
      <c r="L125" s="14">
        <v>15</v>
      </c>
      <c r="M125" s="16" t="e">
        <f t="shared" si="1588"/>
        <v>#N/A</v>
      </c>
      <c r="N125" s="16">
        <f t="shared" si="1589"/>
        <v>0</v>
      </c>
    </row>
    <row r="126" spans="2:81">
      <c r="B126" s="696"/>
      <c r="C126" s="696"/>
      <c r="D126" s="696"/>
      <c r="E126" s="696"/>
      <c r="F126" s="194"/>
      <c r="G126" s="43"/>
      <c r="H126" s="43"/>
      <c r="I126" s="43"/>
      <c r="J126" s="43"/>
      <c r="L126" s="14">
        <v>16</v>
      </c>
      <c r="M126" s="16" t="e">
        <f t="shared" si="1588"/>
        <v>#N/A</v>
      </c>
      <c r="N126" s="16">
        <f t="shared" si="1589"/>
        <v>0</v>
      </c>
    </row>
    <row r="127" spans="2:81">
      <c r="B127" s="696"/>
      <c r="C127" s="696"/>
      <c r="D127" s="696"/>
      <c r="E127" s="696"/>
      <c r="F127" s="194"/>
      <c r="G127" s="43"/>
      <c r="H127" s="43"/>
      <c r="I127" s="43"/>
      <c r="J127" s="43"/>
      <c r="L127" s="16">
        <v>17</v>
      </c>
      <c r="M127" s="16" t="e">
        <f t="shared" si="1588"/>
        <v>#N/A</v>
      </c>
      <c r="N127" s="16">
        <f t="shared" si="1589"/>
        <v>0</v>
      </c>
    </row>
    <row r="128" spans="2:81">
      <c r="B128" s="696"/>
      <c r="C128" s="696"/>
      <c r="D128" s="696"/>
      <c r="E128" s="696"/>
      <c r="F128" s="194"/>
      <c r="G128" s="43"/>
      <c r="H128" s="43"/>
      <c r="I128" s="43"/>
      <c r="J128" s="43"/>
      <c r="L128" s="14">
        <v>18</v>
      </c>
      <c r="M128" s="16" t="e">
        <f t="shared" si="1588"/>
        <v>#N/A</v>
      </c>
      <c r="N128" s="16">
        <f t="shared" si="1589"/>
        <v>0</v>
      </c>
    </row>
    <row r="129" spans="2:14">
      <c r="B129" s="696"/>
      <c r="C129" s="696"/>
      <c r="D129" s="696"/>
      <c r="E129" s="696"/>
      <c r="F129" s="194"/>
      <c r="G129" s="43"/>
      <c r="H129" s="43"/>
      <c r="I129" s="43"/>
      <c r="J129" s="43"/>
      <c r="L129" s="14">
        <v>19</v>
      </c>
      <c r="M129" s="16" t="e">
        <f t="shared" si="1588"/>
        <v>#N/A</v>
      </c>
      <c r="N129" s="16">
        <f t="shared" si="1589"/>
        <v>0</v>
      </c>
    </row>
    <row r="130" spans="2:14">
      <c r="B130" s="696"/>
      <c r="C130" s="696"/>
      <c r="D130" s="696"/>
      <c r="E130" s="696"/>
      <c r="F130" s="194"/>
      <c r="G130" s="43"/>
      <c r="H130" s="43"/>
      <c r="I130" s="43"/>
      <c r="J130" s="43"/>
      <c r="L130" s="14">
        <v>20</v>
      </c>
      <c r="M130" s="16" t="e">
        <f t="shared" si="1588"/>
        <v>#N/A</v>
      </c>
      <c r="N130" s="16">
        <f t="shared" si="1589"/>
        <v>0</v>
      </c>
    </row>
    <row r="131" spans="2:14">
      <c r="B131" s="696"/>
      <c r="C131" s="696"/>
      <c r="D131" s="696"/>
      <c r="E131" s="696"/>
      <c r="F131" s="194"/>
      <c r="G131" s="43"/>
      <c r="H131" s="43"/>
      <c r="I131" s="43"/>
      <c r="J131" s="43"/>
      <c r="L131" s="16">
        <v>21</v>
      </c>
      <c r="M131" s="16" t="e">
        <f t="shared" si="1588"/>
        <v>#N/A</v>
      </c>
      <c r="N131" s="16">
        <f t="shared" si="1589"/>
        <v>0</v>
      </c>
    </row>
    <row r="132" spans="2:14">
      <c r="B132" s="696"/>
      <c r="C132" s="696"/>
      <c r="D132" s="696"/>
      <c r="E132" s="696"/>
      <c r="F132" s="194"/>
      <c r="G132" s="43"/>
      <c r="H132" s="43"/>
      <c r="I132" s="43"/>
      <c r="J132" s="43"/>
      <c r="L132" s="14">
        <v>22</v>
      </c>
      <c r="M132" s="16" t="e">
        <f t="shared" si="1588"/>
        <v>#N/A</v>
      </c>
      <c r="N132" s="16">
        <f t="shared" si="1589"/>
        <v>0</v>
      </c>
    </row>
    <row r="133" spans="2:14">
      <c r="B133" s="696"/>
      <c r="C133" s="696"/>
      <c r="D133" s="696"/>
      <c r="E133" s="696"/>
      <c r="F133" s="194"/>
      <c r="G133" s="43"/>
      <c r="H133" s="43"/>
      <c r="I133" s="43"/>
      <c r="J133" s="43"/>
      <c r="L133" s="14">
        <v>23</v>
      </c>
      <c r="M133" s="16" t="e">
        <f t="shared" si="1588"/>
        <v>#N/A</v>
      </c>
      <c r="N133" s="16">
        <f t="shared" si="1589"/>
        <v>0</v>
      </c>
    </row>
    <row r="134" spans="2:14">
      <c r="B134" s="696"/>
      <c r="C134" s="696"/>
      <c r="D134" s="696"/>
      <c r="E134" s="696"/>
      <c r="F134" s="194"/>
      <c r="G134" s="43"/>
      <c r="H134" s="43"/>
      <c r="I134" s="43"/>
      <c r="J134" s="43"/>
      <c r="L134" s="14">
        <v>24</v>
      </c>
      <c r="M134" s="16" t="e">
        <f t="shared" si="1588"/>
        <v>#N/A</v>
      </c>
      <c r="N134" s="16">
        <f t="shared" si="1589"/>
        <v>0</v>
      </c>
    </row>
    <row r="135" spans="2:14">
      <c r="B135" s="716"/>
      <c r="C135" s="716"/>
      <c r="D135" s="716"/>
      <c r="E135" s="716"/>
      <c r="F135" s="197"/>
      <c r="G135" s="201"/>
      <c r="H135" s="201"/>
      <c r="I135" s="201"/>
      <c r="J135" s="201"/>
      <c r="L135" s="14">
        <v>25</v>
      </c>
      <c r="M135" s="16" t="e">
        <f t="shared" si="1588"/>
        <v>#N/A</v>
      </c>
      <c r="N135" s="16">
        <f t="shared" si="1589"/>
        <v>0</v>
      </c>
    </row>
    <row r="136" spans="2:14">
      <c r="B136" s="716"/>
      <c r="C136" s="716"/>
      <c r="D136" s="716"/>
      <c r="E136" s="716"/>
      <c r="F136" s="197"/>
      <c r="G136" s="201"/>
      <c r="H136" s="201"/>
      <c r="I136" s="201"/>
      <c r="J136" s="201"/>
      <c r="L136" s="14">
        <v>26</v>
      </c>
      <c r="M136" s="16" t="e">
        <f t="shared" si="1588"/>
        <v>#N/A</v>
      </c>
      <c r="N136" s="16">
        <f t="shared" si="1589"/>
        <v>0</v>
      </c>
    </row>
    <row r="137" spans="2:14">
      <c r="B137" s="716"/>
      <c r="C137" s="716"/>
      <c r="D137" s="716"/>
      <c r="E137" s="716"/>
      <c r="F137" s="197"/>
      <c r="G137" s="201"/>
      <c r="H137" s="201"/>
      <c r="I137" s="201"/>
      <c r="J137" s="201"/>
      <c r="L137" s="16">
        <v>27</v>
      </c>
      <c r="M137" s="16" t="e">
        <f t="shared" si="1588"/>
        <v>#N/A</v>
      </c>
      <c r="N137" s="16">
        <f t="shared" si="1589"/>
        <v>0</v>
      </c>
    </row>
    <row r="138" spans="2:14">
      <c r="B138" s="716"/>
      <c r="C138" s="716"/>
      <c r="D138" s="716"/>
      <c r="E138" s="716"/>
      <c r="F138" s="197"/>
      <c r="G138" s="201"/>
      <c r="H138" s="201"/>
      <c r="I138" s="201"/>
      <c r="J138" s="201"/>
      <c r="L138" s="14">
        <v>28</v>
      </c>
      <c r="M138" s="16" t="e">
        <f t="shared" si="1588"/>
        <v>#N/A</v>
      </c>
      <c r="N138" s="16">
        <f t="shared" si="1589"/>
        <v>0</v>
      </c>
    </row>
    <row r="139" spans="2:14">
      <c r="B139" s="716"/>
      <c r="C139" s="716"/>
      <c r="D139" s="716"/>
      <c r="E139" s="716"/>
      <c r="F139" s="197"/>
      <c r="G139" s="201"/>
      <c r="H139" s="201"/>
      <c r="I139" s="201"/>
      <c r="J139" s="201"/>
      <c r="L139" s="14">
        <v>29</v>
      </c>
      <c r="M139" s="16" t="e">
        <f t="shared" si="1588"/>
        <v>#N/A</v>
      </c>
      <c r="N139" s="16">
        <f t="shared" si="1589"/>
        <v>0</v>
      </c>
    </row>
    <row r="140" spans="2:14">
      <c r="B140" s="716"/>
      <c r="C140" s="716"/>
      <c r="D140" s="716"/>
      <c r="E140" s="716"/>
      <c r="F140" s="197"/>
      <c r="G140" s="201"/>
      <c r="H140" s="201"/>
      <c r="I140" s="201"/>
      <c r="J140" s="201"/>
      <c r="L140" s="14">
        <v>30</v>
      </c>
      <c r="M140" s="16" t="e">
        <f t="shared" si="1588"/>
        <v>#N/A</v>
      </c>
      <c r="N140" s="16">
        <f t="shared" si="1589"/>
        <v>0</v>
      </c>
    </row>
    <row r="141" spans="2:14">
      <c r="B141" s="716"/>
      <c r="C141" s="716"/>
      <c r="D141" s="716"/>
      <c r="E141" s="716"/>
      <c r="F141" s="197"/>
      <c r="G141" s="201"/>
      <c r="H141" s="201"/>
      <c r="I141" s="201"/>
      <c r="J141" s="201"/>
      <c r="L141" s="16">
        <v>31</v>
      </c>
      <c r="M141" s="16" t="e">
        <f t="shared" si="1588"/>
        <v>#N/A</v>
      </c>
      <c r="N141" s="16">
        <f t="shared" si="1589"/>
        <v>0</v>
      </c>
    </row>
    <row r="142" spans="2:14">
      <c r="B142" s="716"/>
      <c r="C142" s="716"/>
      <c r="D142" s="716"/>
      <c r="E142" s="716"/>
      <c r="F142" s="197"/>
      <c r="G142" s="201"/>
      <c r="H142" s="201"/>
      <c r="I142" s="201"/>
      <c r="J142" s="201"/>
      <c r="L142" s="14">
        <v>32</v>
      </c>
      <c r="M142" s="16" t="e">
        <f t="shared" si="1588"/>
        <v>#N/A</v>
      </c>
      <c r="N142" s="16">
        <f t="shared" si="1589"/>
        <v>0</v>
      </c>
    </row>
    <row r="143" spans="2:14">
      <c r="B143" s="716"/>
      <c r="C143" s="716"/>
      <c r="D143" s="716"/>
      <c r="E143" s="716"/>
      <c r="F143" s="197"/>
      <c r="G143" s="201"/>
      <c r="H143" s="201"/>
      <c r="I143" s="201"/>
      <c r="J143" s="201"/>
      <c r="L143" s="14">
        <v>33</v>
      </c>
      <c r="M143" s="16" t="e">
        <f t="shared" si="1588"/>
        <v>#N/A</v>
      </c>
      <c r="N143" s="16">
        <f t="shared" si="1589"/>
        <v>0</v>
      </c>
    </row>
    <row r="144" spans="2:14">
      <c r="B144" s="716"/>
      <c r="C144" s="716"/>
      <c r="D144" s="716"/>
      <c r="E144" s="716"/>
      <c r="F144" s="197"/>
      <c r="G144" s="201"/>
      <c r="H144" s="201"/>
      <c r="I144" s="201"/>
      <c r="J144" s="201"/>
      <c r="L144" s="14">
        <v>34</v>
      </c>
      <c r="M144" s="16" t="e">
        <f t="shared" si="1588"/>
        <v>#N/A</v>
      </c>
      <c r="N144" s="16">
        <f t="shared" si="1589"/>
        <v>0</v>
      </c>
    </row>
    <row r="145" spans="2:14">
      <c r="B145" s="716"/>
      <c r="C145" s="716"/>
      <c r="D145" s="716"/>
      <c r="E145" s="716"/>
      <c r="F145" s="197"/>
      <c r="G145" s="201"/>
      <c r="H145" s="201"/>
      <c r="I145" s="201"/>
      <c r="J145" s="201"/>
      <c r="L145" s="14">
        <v>35</v>
      </c>
      <c r="M145" s="16" t="e">
        <f t="shared" si="1588"/>
        <v>#N/A</v>
      </c>
      <c r="N145" s="16">
        <f t="shared" si="1589"/>
        <v>0</v>
      </c>
    </row>
    <row r="146" spans="2:14">
      <c r="B146" s="716"/>
      <c r="C146" s="716"/>
      <c r="D146" s="716"/>
      <c r="E146" s="716"/>
      <c r="F146" s="197"/>
      <c r="G146" s="201"/>
      <c r="H146" s="201"/>
      <c r="I146" s="201"/>
      <c r="J146" s="201"/>
      <c r="L146" s="14">
        <v>36</v>
      </c>
      <c r="M146" s="16" t="e">
        <f t="shared" si="1588"/>
        <v>#N/A</v>
      </c>
      <c r="N146" s="16">
        <f t="shared" si="1589"/>
        <v>0</v>
      </c>
    </row>
    <row r="147" spans="2:14">
      <c r="B147" s="716"/>
      <c r="C147" s="716"/>
      <c r="D147" s="716"/>
      <c r="E147" s="716"/>
      <c r="F147" s="197"/>
      <c r="G147" s="201"/>
      <c r="H147" s="201"/>
      <c r="I147" s="201"/>
      <c r="J147" s="201"/>
      <c r="L147" s="16">
        <v>37</v>
      </c>
      <c r="M147" s="16" t="e">
        <f t="shared" si="1588"/>
        <v>#N/A</v>
      </c>
      <c r="N147" s="16">
        <f t="shared" si="1589"/>
        <v>0</v>
      </c>
    </row>
    <row r="148" spans="2:14">
      <c r="B148" s="716"/>
      <c r="C148" s="716"/>
      <c r="D148" s="716"/>
      <c r="E148" s="716"/>
      <c r="F148" s="197"/>
      <c r="G148" s="201"/>
      <c r="H148" s="201"/>
      <c r="I148" s="201"/>
      <c r="J148" s="201"/>
      <c r="L148" s="14">
        <v>38</v>
      </c>
      <c r="M148" s="16" t="e">
        <f t="shared" si="1588"/>
        <v>#N/A</v>
      </c>
      <c r="N148" s="16">
        <f t="shared" si="1589"/>
        <v>0</v>
      </c>
    </row>
    <row r="149" spans="2:14">
      <c r="B149" s="716"/>
      <c r="C149" s="716"/>
      <c r="D149" s="716"/>
      <c r="E149" s="716"/>
      <c r="F149" s="197"/>
      <c r="G149" s="201"/>
      <c r="H149" s="201"/>
      <c r="I149" s="201"/>
      <c r="J149" s="201"/>
      <c r="L149" s="14">
        <v>39</v>
      </c>
      <c r="M149" s="16" t="e">
        <f t="shared" si="1588"/>
        <v>#N/A</v>
      </c>
      <c r="N149" s="16">
        <f t="shared" si="1589"/>
        <v>0</v>
      </c>
    </row>
    <row r="150" spans="2:14">
      <c r="B150" s="716"/>
      <c r="C150" s="716"/>
      <c r="D150" s="716"/>
      <c r="E150" s="716"/>
      <c r="F150" s="197"/>
      <c r="G150" s="201"/>
      <c r="H150" s="201"/>
      <c r="I150" s="201"/>
      <c r="J150" s="201"/>
      <c r="L150" s="14">
        <v>40</v>
      </c>
      <c r="M150" s="16" t="e">
        <f t="shared" si="1588"/>
        <v>#N/A</v>
      </c>
      <c r="N150" s="16">
        <f t="shared" si="1589"/>
        <v>0</v>
      </c>
    </row>
    <row r="151" spans="2:14">
      <c r="B151" s="716"/>
      <c r="C151" s="716"/>
      <c r="D151" s="716"/>
      <c r="E151" s="716"/>
      <c r="F151" s="197"/>
      <c r="G151" s="201"/>
      <c r="H151" s="201"/>
      <c r="I151" s="201"/>
      <c r="J151" s="201"/>
      <c r="L151" s="16">
        <v>41</v>
      </c>
      <c r="M151" s="16" t="e">
        <f t="shared" si="1588"/>
        <v>#N/A</v>
      </c>
      <c r="N151" s="16">
        <f t="shared" si="1589"/>
        <v>0</v>
      </c>
    </row>
    <row r="152" spans="2:14">
      <c r="B152" s="716"/>
      <c r="C152" s="716"/>
      <c r="D152" s="716"/>
      <c r="E152" s="716"/>
      <c r="F152" s="197"/>
      <c r="G152" s="201"/>
      <c r="H152" s="201"/>
      <c r="I152" s="201"/>
      <c r="J152" s="201"/>
      <c r="L152" s="14">
        <v>42</v>
      </c>
      <c r="M152" s="16" t="e">
        <f t="shared" si="1588"/>
        <v>#N/A</v>
      </c>
      <c r="N152" s="16">
        <f t="shared" si="1589"/>
        <v>0</v>
      </c>
    </row>
    <row r="153" spans="2:14">
      <c r="B153" s="716"/>
      <c r="C153" s="716"/>
      <c r="D153" s="716"/>
      <c r="E153" s="716"/>
      <c r="F153" s="197"/>
      <c r="G153" s="201"/>
      <c r="H153" s="201"/>
      <c r="I153" s="201"/>
      <c r="J153" s="201"/>
      <c r="L153" s="14">
        <v>43</v>
      </c>
      <c r="M153" s="16" t="e">
        <f t="shared" si="1588"/>
        <v>#N/A</v>
      </c>
      <c r="N153" s="16">
        <f t="shared" si="1589"/>
        <v>0</v>
      </c>
    </row>
    <row r="154" spans="2:14">
      <c r="B154" s="715"/>
      <c r="C154" s="715"/>
      <c r="D154" s="715"/>
      <c r="E154" s="11"/>
      <c r="F154" s="193"/>
      <c r="G154" s="195"/>
      <c r="H154" s="195"/>
      <c r="I154" s="195"/>
      <c r="J154" s="195"/>
      <c r="L154" s="14">
        <v>44</v>
      </c>
      <c r="M154" s="16" t="e">
        <f t="shared" si="1588"/>
        <v>#N/A</v>
      </c>
      <c r="N154" s="16">
        <f t="shared" si="1589"/>
        <v>0</v>
      </c>
    </row>
    <row r="155" spans="2:14">
      <c r="L155" s="14">
        <v>45</v>
      </c>
      <c r="M155" s="16" t="e">
        <f t="shared" si="1588"/>
        <v>#N/A</v>
      </c>
      <c r="N155" s="16">
        <f t="shared" si="1589"/>
        <v>0</v>
      </c>
    </row>
    <row r="156" spans="2:14">
      <c r="L156" s="14">
        <v>46</v>
      </c>
      <c r="M156" s="16" t="e">
        <f t="shared" si="1588"/>
        <v>#N/A</v>
      </c>
      <c r="N156" s="16">
        <f t="shared" si="1589"/>
        <v>0</v>
      </c>
    </row>
    <row r="157" spans="2:14">
      <c r="L157" s="16">
        <v>47</v>
      </c>
      <c r="M157" s="16" t="e">
        <f t="shared" si="1588"/>
        <v>#N/A</v>
      </c>
      <c r="N157" s="16">
        <f t="shared" si="1589"/>
        <v>0</v>
      </c>
    </row>
    <row r="158" spans="2:14">
      <c r="L158" s="14">
        <v>48</v>
      </c>
      <c r="M158" s="16" t="e">
        <f t="shared" si="1588"/>
        <v>#N/A</v>
      </c>
      <c r="N158" s="16">
        <f t="shared" si="1589"/>
        <v>0</v>
      </c>
    </row>
    <row r="159" spans="2:14">
      <c r="L159" s="14">
        <v>49</v>
      </c>
      <c r="M159" s="16" t="e">
        <f t="shared" si="1588"/>
        <v>#N/A</v>
      </c>
      <c r="N159" s="16">
        <f t="shared" si="1589"/>
        <v>0</v>
      </c>
    </row>
    <row r="160" spans="2:14">
      <c r="L160" s="14">
        <v>50</v>
      </c>
      <c r="M160" s="16" t="e">
        <f t="shared" si="1588"/>
        <v>#N/A</v>
      </c>
      <c r="N160" s="16">
        <f t="shared" si="1589"/>
        <v>0</v>
      </c>
    </row>
    <row r="161" spans="12:14">
      <c r="L161" s="16">
        <v>51</v>
      </c>
      <c r="M161" s="16" t="e">
        <f t="shared" si="1588"/>
        <v>#N/A</v>
      </c>
      <c r="N161" s="16">
        <f t="shared" si="1589"/>
        <v>0</v>
      </c>
    </row>
    <row r="162" spans="12:14">
      <c r="L162" s="14">
        <v>52</v>
      </c>
      <c r="M162" s="16" t="e">
        <f t="shared" si="1588"/>
        <v>#N/A</v>
      </c>
      <c r="N162" s="16">
        <f t="shared" si="1589"/>
        <v>0</v>
      </c>
    </row>
    <row r="163" spans="12:14">
      <c r="L163" s="14">
        <v>53</v>
      </c>
      <c r="M163" s="16" t="e">
        <f t="shared" si="1588"/>
        <v>#N/A</v>
      </c>
      <c r="N163" s="16">
        <f t="shared" si="1589"/>
        <v>0</v>
      </c>
    </row>
    <row r="164" spans="12:14">
      <c r="L164" s="14">
        <v>54</v>
      </c>
      <c r="M164" s="16" t="e">
        <f t="shared" si="1588"/>
        <v>#N/A</v>
      </c>
      <c r="N164" s="16">
        <f t="shared" si="1589"/>
        <v>0</v>
      </c>
    </row>
    <row r="165" spans="12:14">
      <c r="L165" s="14">
        <v>55</v>
      </c>
      <c r="M165" s="16" t="e">
        <f t="shared" si="1588"/>
        <v>#N/A</v>
      </c>
      <c r="N165" s="16">
        <f t="shared" si="1589"/>
        <v>0</v>
      </c>
    </row>
    <row r="166" spans="12:14">
      <c r="L166" s="14">
        <v>56</v>
      </c>
      <c r="M166" s="16" t="e">
        <f t="shared" si="1588"/>
        <v>#N/A</v>
      </c>
      <c r="N166" s="16">
        <f t="shared" si="1589"/>
        <v>0</v>
      </c>
    </row>
    <row r="167" spans="12:14">
      <c r="L167" s="16">
        <v>57</v>
      </c>
      <c r="M167" s="16" t="e">
        <f t="shared" si="1588"/>
        <v>#N/A</v>
      </c>
      <c r="N167" s="16">
        <f t="shared" si="1589"/>
        <v>0</v>
      </c>
    </row>
    <row r="168" spans="12:14">
      <c r="L168" s="14">
        <v>58</v>
      </c>
      <c r="M168" s="16" t="e">
        <f t="shared" si="1588"/>
        <v>#N/A</v>
      </c>
      <c r="N168" s="16">
        <f t="shared" si="1589"/>
        <v>0</v>
      </c>
    </row>
    <row r="169" spans="12:14">
      <c r="L169" s="14">
        <v>59</v>
      </c>
      <c r="M169" s="16" t="e">
        <f t="shared" si="1588"/>
        <v>#N/A</v>
      </c>
      <c r="N169" s="16">
        <f t="shared" si="1589"/>
        <v>0</v>
      </c>
    </row>
    <row r="170" spans="12:14">
      <c r="L170" s="14">
        <v>60</v>
      </c>
      <c r="M170" s="16" t="e">
        <f t="shared" si="1588"/>
        <v>#N/A</v>
      </c>
      <c r="N170" s="16">
        <f t="shared" si="1589"/>
        <v>0</v>
      </c>
    </row>
    <row r="171" spans="12:14">
      <c r="L171" s="16">
        <v>61</v>
      </c>
      <c r="M171" s="16" t="e">
        <f t="shared" si="1588"/>
        <v>#N/A</v>
      </c>
      <c r="N171" s="16">
        <f t="shared" si="1589"/>
        <v>0</v>
      </c>
    </row>
    <row r="172" spans="12:14">
      <c r="L172" s="14">
        <v>62</v>
      </c>
      <c r="M172" s="16" t="e">
        <f t="shared" si="1588"/>
        <v>#N/A</v>
      </c>
      <c r="N172" s="16">
        <f t="shared" si="1589"/>
        <v>0</v>
      </c>
    </row>
    <row r="173" spans="12:14">
      <c r="L173" s="14">
        <v>63</v>
      </c>
      <c r="M173" s="16" t="e">
        <f t="shared" si="1588"/>
        <v>#N/A</v>
      </c>
      <c r="N173" s="16">
        <f t="shared" si="1589"/>
        <v>0</v>
      </c>
    </row>
    <row r="174" spans="12:14">
      <c r="L174" s="14">
        <v>64</v>
      </c>
      <c r="M174" s="16" t="e">
        <f t="shared" si="1588"/>
        <v>#N/A</v>
      </c>
      <c r="N174" s="16">
        <f t="shared" si="1589"/>
        <v>0</v>
      </c>
    </row>
    <row r="175" spans="12:14">
      <c r="L175" s="14">
        <v>65</v>
      </c>
      <c r="M175" s="16" t="e">
        <f t="shared" si="1588"/>
        <v>#N/A</v>
      </c>
      <c r="N175" s="16">
        <f t="shared" si="1589"/>
        <v>0</v>
      </c>
    </row>
    <row r="176" spans="12:14">
      <c r="L176" s="14">
        <v>66</v>
      </c>
      <c r="M176" s="16" t="e">
        <f t="shared" ref="M176:M180" si="1590">INDEX($M$109:$CG$109,0,MATCH($L176,$M$110:$CG$110,FALSE))</f>
        <v>#N/A</v>
      </c>
      <c r="N176" s="16">
        <f>IFERROR(M176,0)</f>
        <v>0</v>
      </c>
    </row>
    <row r="177" spans="12:14">
      <c r="L177" s="16">
        <v>67</v>
      </c>
      <c r="M177" s="16" t="e">
        <f t="shared" si="1590"/>
        <v>#N/A</v>
      </c>
      <c r="N177" s="16">
        <f>IFERROR(M177,0)</f>
        <v>0</v>
      </c>
    </row>
    <row r="178" spans="12:14">
      <c r="L178" s="14">
        <v>68</v>
      </c>
      <c r="M178" s="16" t="e">
        <f t="shared" si="1590"/>
        <v>#N/A</v>
      </c>
      <c r="N178" s="16">
        <f>IFERROR(M178,0)</f>
        <v>0</v>
      </c>
    </row>
    <row r="179" spans="12:14">
      <c r="L179" s="16">
        <v>69</v>
      </c>
      <c r="M179" s="16" t="e">
        <f t="shared" si="1590"/>
        <v>#N/A</v>
      </c>
      <c r="N179" s="16">
        <f>IFERROR(M179,0)</f>
        <v>0</v>
      </c>
    </row>
    <row r="180" spans="12:14">
      <c r="L180" s="24">
        <v>70</v>
      </c>
      <c r="M180" s="16" t="e">
        <f t="shared" si="1590"/>
        <v>#N/A</v>
      </c>
      <c r="N180" s="16">
        <f>IFERROR(M180,0)</f>
        <v>0</v>
      </c>
    </row>
  </sheetData>
  <mergeCells count="70">
    <mergeCell ref="CI5:FA5"/>
    <mergeCell ref="B148:E148"/>
    <mergeCell ref="B119:E119"/>
    <mergeCell ref="B134:E134"/>
    <mergeCell ref="B135:E135"/>
    <mergeCell ref="B136:E136"/>
    <mergeCell ref="B120:E120"/>
    <mergeCell ref="B121:E121"/>
    <mergeCell ref="B145:E145"/>
    <mergeCell ref="B146:E146"/>
    <mergeCell ref="B126:E126"/>
    <mergeCell ref="B116:E116"/>
    <mergeCell ref="B117:E117"/>
    <mergeCell ref="B118:E118"/>
    <mergeCell ref="B112:E112"/>
    <mergeCell ref="B113:E113"/>
    <mergeCell ref="B122:E122"/>
    <mergeCell ref="B140:E140"/>
    <mergeCell ref="B141:E141"/>
    <mergeCell ref="B142:E142"/>
    <mergeCell ref="B127:E127"/>
    <mergeCell ref="B131:E131"/>
    <mergeCell ref="B132:E132"/>
    <mergeCell ref="B128:E128"/>
    <mergeCell ref="B129:E129"/>
    <mergeCell ref="B130:E130"/>
    <mergeCell ref="B125:E125"/>
    <mergeCell ref="B154:D154"/>
    <mergeCell ref="B150:E150"/>
    <mergeCell ref="B151:E151"/>
    <mergeCell ref="B152:E152"/>
    <mergeCell ref="B123:E123"/>
    <mergeCell ref="B124:E124"/>
    <mergeCell ref="B133:E133"/>
    <mergeCell ref="B137:E137"/>
    <mergeCell ref="B138:E138"/>
    <mergeCell ref="B139:E139"/>
    <mergeCell ref="B149:E149"/>
    <mergeCell ref="B143:E143"/>
    <mergeCell ref="B144:E144"/>
    <mergeCell ref="B153:E153"/>
    <mergeCell ref="B147:E147"/>
    <mergeCell ref="B114:E114"/>
    <mergeCell ref="B115:E115"/>
    <mergeCell ref="M4:S4"/>
    <mergeCell ref="B86:B89"/>
    <mergeCell ref="B90:B97"/>
    <mergeCell ref="B98:B105"/>
    <mergeCell ref="B45:B59"/>
    <mergeCell ref="B60:B67"/>
    <mergeCell ref="B68:B85"/>
    <mergeCell ref="F80:F81"/>
    <mergeCell ref="I80:I81"/>
    <mergeCell ref="J80:J81"/>
    <mergeCell ref="BP4:CE4"/>
    <mergeCell ref="M5:CE5"/>
    <mergeCell ref="B106:B108"/>
    <mergeCell ref="B110:E110"/>
    <mergeCell ref="B111:E111"/>
    <mergeCell ref="AT4:AX4"/>
    <mergeCell ref="AE4:AS4"/>
    <mergeCell ref="AY4:BC4"/>
    <mergeCell ref="B7:B20"/>
    <mergeCell ref="B21:B44"/>
    <mergeCell ref="BD4:BO4"/>
    <mergeCell ref="T4:AD4"/>
    <mergeCell ref="B109:E109"/>
    <mergeCell ref="E80:E81"/>
    <mergeCell ref="G80:G81"/>
    <mergeCell ref="H80:H81"/>
  </mergeCells>
  <phoneticPr fontId="4" type="noConversion"/>
  <conditionalFormatting sqref="E7:E9 E48 E51:E60 E11:E45 E86:E91 E62:E73 E93:E108">
    <cfRule type="containsBlanks" dxfId="57" priority="21">
      <formula>LEN(TRIM(E7))=0</formula>
    </cfRule>
  </conditionalFormatting>
  <conditionalFormatting sqref="E10">
    <cfRule type="containsBlanks" dxfId="56" priority="20">
      <formula>LEN(TRIM(E10))=0</formula>
    </cfRule>
  </conditionalFormatting>
  <conditionalFormatting sqref="E46">
    <cfRule type="containsBlanks" dxfId="55" priority="19">
      <formula>LEN(TRIM(E46))=0</formula>
    </cfRule>
  </conditionalFormatting>
  <conditionalFormatting sqref="E47">
    <cfRule type="containsBlanks" dxfId="54" priority="18">
      <formula>LEN(TRIM(E47))=0</formula>
    </cfRule>
  </conditionalFormatting>
  <conditionalFormatting sqref="E49">
    <cfRule type="containsBlanks" dxfId="53" priority="17">
      <formula>LEN(TRIM(E49))=0</formula>
    </cfRule>
  </conditionalFormatting>
  <conditionalFormatting sqref="E50">
    <cfRule type="containsBlanks" dxfId="52" priority="16">
      <formula>LEN(TRIM(E50))=0</formula>
    </cfRule>
  </conditionalFormatting>
  <conditionalFormatting sqref="E61">
    <cfRule type="containsBlanks" dxfId="51" priority="15">
      <formula>LEN(TRIM(E61))=0</formula>
    </cfRule>
  </conditionalFormatting>
  <conditionalFormatting sqref="E74:E75">
    <cfRule type="containsBlanks" dxfId="50" priority="3">
      <formula>LEN(TRIM(E74))=0</formula>
    </cfRule>
  </conditionalFormatting>
  <conditionalFormatting sqref="E76:E80 E82:E83">
    <cfRule type="containsBlanks" dxfId="49" priority="5">
      <formula>LEN(TRIM(E76))=0</formula>
    </cfRule>
  </conditionalFormatting>
  <conditionalFormatting sqref="E84:E85">
    <cfRule type="containsBlanks" dxfId="48" priority="2">
      <formula>LEN(TRIM(E84))=0</formula>
    </cfRule>
  </conditionalFormatting>
  <conditionalFormatting sqref="E92">
    <cfRule type="containsBlanks" dxfId="47" priority="1">
      <formula>LEN(TRIM(E92))=0</formula>
    </cfRule>
  </conditionalFormatting>
  <dataValidations count="1">
    <dataValidation type="list" allowBlank="1" showInputMessage="1" showErrorMessage="1" sqref="E103:E105">
      <formula1>$C$3:$C$6</formula1>
    </dataValidation>
  </dataValidations>
  <hyperlinks>
    <hyperlink ref="G21" r:id="rId1"/>
    <hyperlink ref="H21" r:id="rId2"/>
    <hyperlink ref="I21" r:id="rId3"/>
    <hyperlink ref="G76" r:id="rId4"/>
    <hyperlink ref="J21" r:id="rId5"/>
    <hyperlink ref="G24" r:id="rId6"/>
    <hyperlink ref="H26" r:id="rId7"/>
    <hyperlink ref="H106" r:id="rId8"/>
  </hyperlinks>
  <pageMargins left="0.75" right="0.75" top="1" bottom="1" header="0.5" footer="0.5"/>
  <pageSetup scale="72" fitToHeight="3" orientation="landscape" horizontalDpi="4294967292" verticalDpi="4294967292"/>
  <drawing r:id="rId9"/>
  <legacyDrawing r:id="rId1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E76:E78 E80 E82:E100 E7:E74 E102 E106:E108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U76"/>
  <sheetViews>
    <sheetView workbookViewId="0">
      <pane ySplit="5" topLeftCell="A6" activePane="bottomLeft" state="frozenSplit"/>
      <selection pane="bottomLeft" activeCell="N76" sqref="N76"/>
    </sheetView>
  </sheetViews>
  <sheetFormatPr defaultColWidth="11" defaultRowHeight="15.75"/>
  <cols>
    <col min="1" max="1" width="2.375" customWidth="1"/>
    <col min="7" max="7" width="22.125" style="64" customWidth="1"/>
    <col min="8" max="8" width="22.125" style="69" customWidth="1"/>
    <col min="9" max="11" width="13.375" customWidth="1"/>
    <col min="12" max="13" width="10.875" customWidth="1"/>
    <col min="14" max="14" width="54.125" style="44" customWidth="1"/>
    <col min="17" max="17" width="13.625" bestFit="1" customWidth="1"/>
    <col min="18" max="18" width="14.125" bestFit="1" customWidth="1"/>
    <col min="19" max="19" width="10.875" customWidth="1"/>
    <col min="21" max="21" width="14.875" bestFit="1" customWidth="1"/>
  </cols>
  <sheetData>
    <row r="1" spans="2:21">
      <c r="B1" s="74" t="s">
        <v>250</v>
      </c>
    </row>
    <row r="2" spans="2:21">
      <c r="B2" s="75" t="s">
        <v>251</v>
      </c>
    </row>
    <row r="3" spans="2:21">
      <c r="B3" s="35" t="s">
        <v>252</v>
      </c>
    </row>
    <row r="4" spans="2:21" ht="16.5" thickBot="1">
      <c r="Q4" s="164"/>
      <c r="R4" s="164"/>
      <c r="S4" s="164"/>
    </row>
    <row r="5" spans="2:21" ht="16.5" thickBot="1">
      <c r="B5" s="724" t="s">
        <v>170</v>
      </c>
      <c r="C5" s="719"/>
      <c r="D5" s="719"/>
      <c r="E5" s="719"/>
      <c r="F5" s="26"/>
      <c r="G5" s="169" t="s">
        <v>169</v>
      </c>
      <c r="H5" s="70" t="s">
        <v>168</v>
      </c>
      <c r="I5" s="719" t="s">
        <v>80</v>
      </c>
      <c r="J5" s="719"/>
      <c r="K5" s="719"/>
      <c r="L5" s="26" t="s">
        <v>143</v>
      </c>
      <c r="M5" s="221" t="s">
        <v>402</v>
      </c>
      <c r="N5" s="45" t="s">
        <v>3</v>
      </c>
      <c r="O5" s="6" t="s">
        <v>2</v>
      </c>
      <c r="P5" s="6" t="s">
        <v>0</v>
      </c>
      <c r="Q5" s="6" t="s">
        <v>556</v>
      </c>
      <c r="R5" s="585" t="s">
        <v>557</v>
      </c>
      <c r="S5" s="585" t="s">
        <v>558</v>
      </c>
      <c r="T5" s="78" t="s">
        <v>1</v>
      </c>
      <c r="U5" s="3" t="s">
        <v>328</v>
      </c>
    </row>
    <row r="6" spans="2:21" ht="16.5" hidden="1" thickTop="1">
      <c r="B6" s="725">
        <f>'2 - Resilience Assessment'!N111</f>
        <v>0</v>
      </c>
      <c r="C6" s="726"/>
      <c r="D6" s="726"/>
      <c r="E6" s="726"/>
      <c r="F6" s="726"/>
      <c r="G6" s="71" t="e">
        <f>LOOKUP(B6, Lists!$C$7:$C$79, Lists!$D$7:$D$79)</f>
        <v>#N/A</v>
      </c>
      <c r="H6" s="71" t="e">
        <f>LOOKUP(B6, Lists!$C$7:$C$78, Lists!$E$7:$E$78)</f>
        <v>#N/A</v>
      </c>
      <c r="I6" s="25" t="e">
        <f>LOOKUP(B6, Lists!$C$7:$C$78, Lists!$F$7:$F$78)</f>
        <v>#N/A</v>
      </c>
      <c r="J6" s="25" t="e">
        <f>LOOKUP(B6, Lists!$C$7:$C$78, Lists!$G$7:$G$78)</f>
        <v>#N/A</v>
      </c>
      <c r="K6" s="25" t="e">
        <f>LOOKUP(B6, Lists!$C$7:$C$78, Lists!$H$7:$H$78)</f>
        <v>#N/A</v>
      </c>
      <c r="L6" s="37"/>
      <c r="M6" s="227"/>
      <c r="N6" s="71" t="e">
        <f>LOOKUP(B6, Lists!$C$7:$C$79, Lists!$I$7:$I$79)</f>
        <v>#N/A</v>
      </c>
      <c r="O6" s="41">
        <v>1</v>
      </c>
      <c r="P6" s="590" t="e">
        <f>LOOKUP(B6, Lists!$C$7:$C$79, Lists!$M$7:$M$79)</f>
        <v>#N/A</v>
      </c>
      <c r="Q6" s="594" t="e">
        <f>LOOKUP(B6, Lists!$C$7:$C$79, Lists!$J$7:$J$79)</f>
        <v>#N/A</v>
      </c>
      <c r="R6" s="594" t="e">
        <f>LOOKUP(B6, Lists!$C$7:$C$79, Lists!$K$7:$K$79)</f>
        <v>#N/A</v>
      </c>
      <c r="S6" s="595"/>
      <c r="T6" s="600">
        <f>O6*S6</f>
        <v>0</v>
      </c>
      <c r="U6" s="591" t="e">
        <f>LOOKUP(B6, Lists!$C$7:$C$79, Lists!$L$7:$L$79)</f>
        <v>#N/A</v>
      </c>
    </row>
    <row r="7" spans="2:21" ht="16.5" hidden="1" thickTop="1">
      <c r="B7" s="722">
        <f>'2 - Resilience Assessment'!N112</f>
        <v>0</v>
      </c>
      <c r="C7" s="723"/>
      <c r="D7" s="723"/>
      <c r="E7" s="723"/>
      <c r="F7" s="723"/>
      <c r="G7" s="71" t="e">
        <f>LOOKUP(B7, Lists!$C$7:$C$79, Lists!$D$7:$D$79)</f>
        <v>#N/A</v>
      </c>
      <c r="H7" s="71" t="e">
        <f>LOOKUP(B7, Lists!$C$7:$C$78, Lists!$E$7:$E$78)</f>
        <v>#N/A</v>
      </c>
      <c r="I7" s="25" t="e">
        <f>LOOKUP(B7, Lists!$C$7:$C$78, Lists!$F$7:$F$78)</f>
        <v>#N/A</v>
      </c>
      <c r="J7" s="25" t="e">
        <f>LOOKUP(B7, Lists!$C$7:$C$78, Lists!$G$7:$G$78)</f>
        <v>#N/A</v>
      </c>
      <c r="K7" s="25" t="e">
        <f>LOOKUP(B7, Lists!$C$7:$C$78, Lists!$H$7:$H$78)</f>
        <v>#N/A</v>
      </c>
      <c r="L7" s="37"/>
      <c r="M7" s="227"/>
      <c r="N7" s="71" t="e">
        <f>LOOKUP(B7, Lists!$C$7:$C$79, Lists!$I$7:$I$79)</f>
        <v>#N/A</v>
      </c>
      <c r="O7" s="10"/>
      <c r="P7" s="586" t="e">
        <f>LOOKUP(B7, Lists!$C$7:$C$79, Lists!$M$7:$M$79)</f>
        <v>#N/A</v>
      </c>
      <c r="Q7" s="596" t="e">
        <f>LOOKUP(B7, Lists!$C$7:$C$79, Lists!$J$7:$J$79)</f>
        <v>#N/A</v>
      </c>
      <c r="R7" s="596" t="e">
        <f>LOOKUP(B7, Lists!$C$7:$C$79, Lists!$K$7:$K$79)</f>
        <v>#N/A</v>
      </c>
      <c r="S7" s="597"/>
      <c r="T7" s="601">
        <f t="shared" ref="T7:T70" si="0">O7*S7</f>
        <v>0</v>
      </c>
      <c r="U7" s="587" t="e">
        <f>LOOKUP(B7, Lists!$C$7:$C$79, Lists!$L$7:$L$79)</f>
        <v>#N/A</v>
      </c>
    </row>
    <row r="8" spans="2:21" ht="16.5" hidden="1" thickTop="1">
      <c r="B8" s="722">
        <f>'2 - Resilience Assessment'!N113</f>
        <v>0</v>
      </c>
      <c r="C8" s="723"/>
      <c r="D8" s="723"/>
      <c r="E8" s="723"/>
      <c r="F8" s="723"/>
      <c r="G8" s="71" t="e">
        <f>LOOKUP(B8, Lists!$C$7:$C$78, Lists!$D$7:$D$78)</f>
        <v>#N/A</v>
      </c>
      <c r="H8" s="71" t="e">
        <f>LOOKUP(B8, Lists!$C$7:$C$78, Lists!$E$7:$E$78)</f>
        <v>#N/A</v>
      </c>
      <c r="I8" s="25" t="e">
        <f>LOOKUP(B8, Lists!$C$7:$C$78, Lists!$F$7:$F$78)</f>
        <v>#N/A</v>
      </c>
      <c r="J8" s="25" t="e">
        <f>LOOKUP(B8, Lists!$C$7:$C$78, Lists!$G$7:$G$78)</f>
        <v>#N/A</v>
      </c>
      <c r="K8" s="25" t="e">
        <f>LOOKUP(B8, Lists!$C$7:$C$78, Lists!$H$7:$H$78)</f>
        <v>#N/A</v>
      </c>
      <c r="L8" s="37"/>
      <c r="M8" s="227"/>
      <c r="N8" s="71" t="e">
        <f>LOOKUP(B8, Lists!$C$7:$C$79, Lists!$I$7:$I$79)</f>
        <v>#N/A</v>
      </c>
      <c r="O8" s="10"/>
      <c r="P8" s="586" t="e">
        <f>LOOKUP(B8, Lists!$C$7:$C$79, Lists!$M$7:$M$79)</f>
        <v>#N/A</v>
      </c>
      <c r="Q8" s="596" t="e">
        <f>LOOKUP(B8, Lists!$C$7:$C$79, Lists!$J$7:$J$79)</f>
        <v>#N/A</v>
      </c>
      <c r="R8" s="596" t="e">
        <f>LOOKUP(B8, Lists!$C$7:$C$79, Lists!$K$7:$K$79)</f>
        <v>#N/A</v>
      </c>
      <c r="S8" s="597"/>
      <c r="T8" s="601">
        <f t="shared" si="0"/>
        <v>0</v>
      </c>
      <c r="U8" s="587" t="e">
        <f>LOOKUP(B8, Lists!$C$7:$C$79, Lists!$L$7:$L$79)</f>
        <v>#N/A</v>
      </c>
    </row>
    <row r="9" spans="2:21" ht="16.5" hidden="1" thickTop="1">
      <c r="B9" s="722">
        <f>'2 - Resilience Assessment'!N114</f>
        <v>0</v>
      </c>
      <c r="C9" s="723"/>
      <c r="D9" s="723"/>
      <c r="E9" s="723"/>
      <c r="F9" s="723"/>
      <c r="G9" s="71" t="e">
        <f>LOOKUP(B9, Lists!$C$7:$C$78, Lists!$D$7:$D$78)</f>
        <v>#N/A</v>
      </c>
      <c r="H9" s="71" t="e">
        <f>LOOKUP(B9, Lists!$C$7:$C$78, Lists!$E$7:$E$78)</f>
        <v>#N/A</v>
      </c>
      <c r="I9" s="25" t="e">
        <f>LOOKUP(B9, Lists!$C$7:$C$78, Lists!$F$7:$F$78)</f>
        <v>#N/A</v>
      </c>
      <c r="J9" s="25" t="e">
        <f>LOOKUP(B9, Lists!$C$7:$C$78, Lists!$G$7:$G$78)</f>
        <v>#N/A</v>
      </c>
      <c r="K9" s="25" t="e">
        <f>LOOKUP(B9, Lists!$C$7:$C$78, Lists!$H$7:$H$78)</f>
        <v>#N/A</v>
      </c>
      <c r="L9" s="37"/>
      <c r="M9" s="227"/>
      <c r="N9" s="71" t="e">
        <f>LOOKUP(B9, Lists!$C$7:$C$79, Lists!$I$7:$I$79)</f>
        <v>#N/A</v>
      </c>
      <c r="O9" s="10"/>
      <c r="P9" s="586" t="e">
        <f>LOOKUP(B9, Lists!$C$7:$C$79, Lists!$M$7:$M$79)</f>
        <v>#N/A</v>
      </c>
      <c r="Q9" s="596" t="e">
        <f>LOOKUP(B9, Lists!$C$7:$C$79, Lists!$J$7:$J$79)</f>
        <v>#N/A</v>
      </c>
      <c r="R9" s="596" t="e">
        <f>LOOKUP(B9, Lists!$C$7:$C$79, Lists!$K$7:$K$79)</f>
        <v>#N/A</v>
      </c>
      <c r="S9" s="597"/>
      <c r="T9" s="601">
        <f t="shared" si="0"/>
        <v>0</v>
      </c>
      <c r="U9" s="587" t="e">
        <f>LOOKUP(B9, Lists!$C$7:$C$79, Lists!$L$7:$L$79)</f>
        <v>#N/A</v>
      </c>
    </row>
    <row r="10" spans="2:21" ht="16.5" hidden="1" thickTop="1">
      <c r="B10" s="722">
        <f>'2 - Resilience Assessment'!N115</f>
        <v>0</v>
      </c>
      <c r="C10" s="723"/>
      <c r="D10" s="723"/>
      <c r="E10" s="723"/>
      <c r="F10" s="723"/>
      <c r="G10" s="71" t="e">
        <f>LOOKUP(B10, Lists!$C$7:$C$78, Lists!$D$7:$D$78)</f>
        <v>#N/A</v>
      </c>
      <c r="H10" s="71" t="e">
        <f>LOOKUP(B10, Lists!$C$7:$C$78, Lists!$E$7:$E$78)</f>
        <v>#N/A</v>
      </c>
      <c r="I10" s="25" t="e">
        <f>LOOKUP(B10, Lists!$C$7:$C$78, Lists!$F$7:$F$78)</f>
        <v>#N/A</v>
      </c>
      <c r="J10" s="25" t="e">
        <f>LOOKUP(B10, Lists!$C$7:$C$78, Lists!$G$7:$G$78)</f>
        <v>#N/A</v>
      </c>
      <c r="K10" s="25" t="e">
        <f>LOOKUP(B10, Lists!$C$7:$C$78, Lists!$H$7:$H$78)</f>
        <v>#N/A</v>
      </c>
      <c r="L10" s="37"/>
      <c r="M10" s="227"/>
      <c r="N10" s="71" t="e">
        <f>LOOKUP(B10, Lists!$C$7:$C$79, Lists!$I$7:$I$79)</f>
        <v>#N/A</v>
      </c>
      <c r="O10" s="10"/>
      <c r="P10" s="586" t="e">
        <f>LOOKUP(B10, Lists!$C$7:$C$79, Lists!$M$7:$M$79)</f>
        <v>#N/A</v>
      </c>
      <c r="Q10" s="596" t="e">
        <f>LOOKUP(B10, Lists!$C$7:$C$79, Lists!$J$7:$J$79)</f>
        <v>#N/A</v>
      </c>
      <c r="R10" s="596" t="e">
        <f>LOOKUP(B10, Lists!$C$7:$C$79, Lists!$K$7:$K$79)</f>
        <v>#N/A</v>
      </c>
      <c r="S10" s="597"/>
      <c r="T10" s="601">
        <f t="shared" si="0"/>
        <v>0</v>
      </c>
      <c r="U10" s="587" t="e">
        <f>LOOKUP(B10, Lists!$C$7:$C$79, Lists!$L$7:$L$79)</f>
        <v>#N/A</v>
      </c>
    </row>
    <row r="11" spans="2:21" ht="17.25" hidden="1" thickTop="1" thickBot="1">
      <c r="B11" s="722">
        <f>'2 - Resilience Assessment'!N116</f>
        <v>0</v>
      </c>
      <c r="C11" s="723"/>
      <c r="D11" s="723"/>
      <c r="E11" s="723"/>
      <c r="F11" s="723"/>
      <c r="G11" s="71" t="e">
        <f>LOOKUP(B11, Lists!$C$7:$C$78, Lists!$D$7:$D$78)</f>
        <v>#N/A</v>
      </c>
      <c r="H11" s="71" t="e">
        <f>LOOKUP(B11, Lists!$C$7:$C$78, Lists!$E$7:$E$78)</f>
        <v>#N/A</v>
      </c>
      <c r="I11" s="25" t="e">
        <f>LOOKUP(B11, Lists!$C$7:$C$78, Lists!$F$7:$F$78)</f>
        <v>#N/A</v>
      </c>
      <c r="J11" s="25" t="e">
        <f>LOOKUP(B11, Lists!$C$7:$C$78, Lists!$G$7:$G$78)</f>
        <v>#N/A</v>
      </c>
      <c r="K11" s="25" t="e">
        <f>LOOKUP(B11, Lists!$C$7:$C$78, Lists!$H$7:$H$78)</f>
        <v>#N/A</v>
      </c>
      <c r="L11" s="37"/>
      <c r="M11" s="227"/>
      <c r="N11" s="71" t="e">
        <f>LOOKUP(B11, Lists!$C$7:$C$79, Lists!$I$7:$I$79)</f>
        <v>#N/A</v>
      </c>
      <c r="O11" s="10"/>
      <c r="P11" s="586" t="e">
        <f>LOOKUP(B11, Lists!$C$7:$C$79, Lists!$M$7:$M$79)</f>
        <v>#N/A</v>
      </c>
      <c r="Q11" s="596" t="e">
        <f>LOOKUP(B11, Lists!$C$7:$C$79, Lists!$J$7:$J$79)</f>
        <v>#N/A</v>
      </c>
      <c r="R11" s="596" t="e">
        <f>LOOKUP(B11, Lists!$C$7:$C$79, Lists!$K$7:$K$79)</f>
        <v>#N/A</v>
      </c>
      <c r="S11" s="597"/>
      <c r="T11" s="601">
        <f t="shared" si="0"/>
        <v>0</v>
      </c>
      <c r="U11" s="587" t="e">
        <f>LOOKUP(B11, Lists!$C$7:$C$79, Lists!$L$7:$L$79)</f>
        <v>#N/A</v>
      </c>
    </row>
    <row r="12" spans="2:21" hidden="1">
      <c r="B12" s="722">
        <f>'2 - Resilience Assessment'!N117</f>
        <v>0</v>
      </c>
      <c r="C12" s="723"/>
      <c r="D12" s="723"/>
      <c r="E12" s="723"/>
      <c r="F12" s="723"/>
      <c r="G12" s="71" t="e">
        <f>LOOKUP(B12, Lists!$C$7:$C$78, Lists!$D$7:$D$78)</f>
        <v>#N/A</v>
      </c>
      <c r="H12" s="71" t="e">
        <f>LOOKUP(B12, Lists!$C$7:$C$78, Lists!$E$7:$E$78)</f>
        <v>#N/A</v>
      </c>
      <c r="I12" s="25" t="e">
        <f>LOOKUP(B12, Lists!$C$7:$C$78, Lists!$F$7:$F$78)</f>
        <v>#N/A</v>
      </c>
      <c r="J12" s="25" t="e">
        <f>LOOKUP(B12, Lists!$C$7:$C$78, Lists!$G$7:$G$78)</f>
        <v>#N/A</v>
      </c>
      <c r="K12" s="25" t="e">
        <f>LOOKUP(B12, Lists!$C$7:$C$78, Lists!$H$7:$H$78)</f>
        <v>#N/A</v>
      </c>
      <c r="L12" s="37"/>
      <c r="M12" s="227"/>
      <c r="N12" s="71" t="e">
        <f>LOOKUP(B12, Lists!$C$7:$C$79, Lists!$I$7:$I$79)</f>
        <v>#N/A</v>
      </c>
      <c r="O12" s="10"/>
      <c r="P12" s="586" t="e">
        <f>LOOKUP(B12, Lists!$C$7:$C$79, Lists!$M$7:$M$79)</f>
        <v>#N/A</v>
      </c>
      <c r="Q12" s="596" t="e">
        <f>LOOKUP(B12, Lists!$C$7:$C$79, Lists!$J$7:$J$79)</f>
        <v>#N/A</v>
      </c>
      <c r="R12" s="596" t="e">
        <f>LOOKUP(B12, Lists!$C$7:$C$79, Lists!$K$7:$K$79)</f>
        <v>#N/A</v>
      </c>
      <c r="S12" s="597"/>
      <c r="T12" s="601">
        <f t="shared" si="0"/>
        <v>0</v>
      </c>
      <c r="U12" s="587" t="e">
        <f>LOOKUP(B12, Lists!$C$7:$C$79, Lists!$L$7:$L$79)</f>
        <v>#N/A</v>
      </c>
    </row>
    <row r="13" spans="2:21" hidden="1">
      <c r="B13" s="722">
        <f>'2 - Resilience Assessment'!N118</f>
        <v>0</v>
      </c>
      <c r="C13" s="723"/>
      <c r="D13" s="723"/>
      <c r="E13" s="723"/>
      <c r="F13" s="723"/>
      <c r="G13" s="71" t="e">
        <f>LOOKUP(B13, Lists!$C$7:$C$78, Lists!$D$7:$D$78)</f>
        <v>#N/A</v>
      </c>
      <c r="H13" s="71" t="e">
        <f>LOOKUP(B13, Lists!$C$7:$C$78, Lists!$E$7:$E$78)</f>
        <v>#N/A</v>
      </c>
      <c r="I13" s="25" t="e">
        <f>LOOKUP(B13, Lists!$C$7:$C$78, Lists!$F$7:$F$78)</f>
        <v>#N/A</v>
      </c>
      <c r="J13" s="25" t="e">
        <f>LOOKUP(B13, Lists!$C$7:$C$78, Lists!$G$7:$G$78)</f>
        <v>#N/A</v>
      </c>
      <c r="K13" s="25" t="e">
        <f>LOOKUP(B13, Lists!$C$7:$C$78, Lists!$H$7:$H$78)</f>
        <v>#N/A</v>
      </c>
      <c r="L13" s="37"/>
      <c r="M13" s="227"/>
      <c r="N13" s="71" t="e">
        <f>LOOKUP(B13, Lists!$C$7:$C$79, Lists!$I$7:$I$79)</f>
        <v>#N/A</v>
      </c>
      <c r="O13" s="10"/>
      <c r="P13" s="586" t="e">
        <f>LOOKUP(B13, Lists!$C$7:$C$79, Lists!$M$7:$M$79)</f>
        <v>#N/A</v>
      </c>
      <c r="Q13" s="596" t="e">
        <f>LOOKUP(B13, Lists!$C$7:$C$79, Lists!$J$7:$J$79)</f>
        <v>#N/A</v>
      </c>
      <c r="R13" s="596" t="e">
        <f>LOOKUP(B13, Lists!$C$7:$C$79, Lists!$K$7:$K$79)</f>
        <v>#N/A</v>
      </c>
      <c r="S13" s="597"/>
      <c r="T13" s="601">
        <f t="shared" si="0"/>
        <v>0</v>
      </c>
      <c r="U13" s="587" t="e">
        <f>LOOKUP(B13, Lists!$C$7:$C$79, Lists!$L$7:$L$79)</f>
        <v>#N/A</v>
      </c>
    </row>
    <row r="14" spans="2:21" hidden="1">
      <c r="B14" s="722">
        <f>'2 - Resilience Assessment'!N119</f>
        <v>0</v>
      </c>
      <c r="C14" s="723"/>
      <c r="D14" s="723"/>
      <c r="E14" s="723"/>
      <c r="F14" s="723"/>
      <c r="G14" s="71" t="e">
        <f>LOOKUP(B14, Lists!$C$7:$C$78, Lists!$D$7:$D$78)</f>
        <v>#N/A</v>
      </c>
      <c r="H14" s="71" t="e">
        <f>LOOKUP(B14, Lists!$C$7:$C$78, Lists!$E$7:$E$78)</f>
        <v>#N/A</v>
      </c>
      <c r="I14" s="25" t="e">
        <f>LOOKUP(B14, Lists!$C$7:$C$78, Lists!$F$7:$F$78)</f>
        <v>#N/A</v>
      </c>
      <c r="J14" s="25" t="e">
        <f>LOOKUP(B14, Lists!$C$7:$C$78, Lists!$G$7:$G$78)</f>
        <v>#N/A</v>
      </c>
      <c r="K14" s="25" t="e">
        <f>LOOKUP(B14, Lists!$C$7:$C$78, Lists!$H$7:$H$78)</f>
        <v>#N/A</v>
      </c>
      <c r="L14" s="37"/>
      <c r="M14" s="227"/>
      <c r="N14" s="71" t="e">
        <f>LOOKUP(B14, Lists!$C$7:$C$79, Lists!$I$7:$I$79)</f>
        <v>#N/A</v>
      </c>
      <c r="O14" s="10"/>
      <c r="P14" s="586" t="e">
        <f>LOOKUP(B14, Lists!$C$7:$C$79, Lists!$M$7:$M$79)</f>
        <v>#N/A</v>
      </c>
      <c r="Q14" s="596" t="e">
        <f>LOOKUP(B14, Lists!$C$7:$C$79, Lists!$J$7:$J$79)</f>
        <v>#N/A</v>
      </c>
      <c r="R14" s="596" t="e">
        <f>LOOKUP(B14, Lists!$C$7:$C$79, Lists!$K$7:$K$79)</f>
        <v>#N/A</v>
      </c>
      <c r="S14" s="597"/>
      <c r="T14" s="601">
        <f t="shared" si="0"/>
        <v>0</v>
      </c>
      <c r="U14" s="587" t="e">
        <f>LOOKUP(B14, Lists!$C$7:$C$79, Lists!$L$7:$L$79)</f>
        <v>#N/A</v>
      </c>
    </row>
    <row r="15" spans="2:21" hidden="1">
      <c r="B15" s="722">
        <f>'2 - Resilience Assessment'!N120</f>
        <v>0</v>
      </c>
      <c r="C15" s="723"/>
      <c r="D15" s="723"/>
      <c r="E15" s="723"/>
      <c r="F15" s="723"/>
      <c r="G15" s="71" t="e">
        <f>LOOKUP(B15, Lists!$C$7:$C$78, Lists!$D$7:$D$78)</f>
        <v>#N/A</v>
      </c>
      <c r="H15" s="71" t="e">
        <f>LOOKUP(B15, Lists!$C$7:$C$78, Lists!$E$7:$E$78)</f>
        <v>#N/A</v>
      </c>
      <c r="I15" s="25" t="e">
        <f>LOOKUP(B15, Lists!$C$7:$C$78, Lists!$F$7:$F$78)</f>
        <v>#N/A</v>
      </c>
      <c r="J15" s="25" t="e">
        <f>LOOKUP(B15, Lists!$C$7:$C$78, Lists!$G$7:$G$78)</f>
        <v>#N/A</v>
      </c>
      <c r="K15" s="25" t="e">
        <f>LOOKUP(B15, Lists!$C$7:$C$78, Lists!$H$7:$H$78)</f>
        <v>#N/A</v>
      </c>
      <c r="L15" s="37"/>
      <c r="M15" s="227"/>
      <c r="N15" s="71" t="e">
        <f>LOOKUP(B15, Lists!$C$7:$C$79, Lists!$I$7:$I$79)</f>
        <v>#N/A</v>
      </c>
      <c r="O15" s="10"/>
      <c r="P15" s="586" t="e">
        <f>LOOKUP(B15, Lists!$C$7:$C$79, Lists!$M$7:$M$79)</f>
        <v>#N/A</v>
      </c>
      <c r="Q15" s="596" t="e">
        <f>LOOKUP(B15, Lists!$C$7:$C$79, Lists!$J$7:$J$79)</f>
        <v>#N/A</v>
      </c>
      <c r="R15" s="596" t="e">
        <f>LOOKUP(B15, Lists!$C$7:$C$79, Lists!$K$7:$K$79)</f>
        <v>#N/A</v>
      </c>
      <c r="S15" s="597"/>
      <c r="T15" s="601">
        <f t="shared" si="0"/>
        <v>0</v>
      </c>
      <c r="U15" s="587" t="e">
        <f>LOOKUP(B15, Lists!$C$7:$C$79, Lists!$L$7:$L$79)</f>
        <v>#N/A</v>
      </c>
    </row>
    <row r="16" spans="2:21" hidden="1">
      <c r="B16" s="722">
        <f>'2 - Resilience Assessment'!N121</f>
        <v>0</v>
      </c>
      <c r="C16" s="723"/>
      <c r="D16" s="723"/>
      <c r="E16" s="723"/>
      <c r="F16" s="723"/>
      <c r="G16" s="71" t="e">
        <f>LOOKUP(B16, Lists!$C$7:$C$78, Lists!$D$7:$D$78)</f>
        <v>#N/A</v>
      </c>
      <c r="H16" s="71" t="e">
        <f>LOOKUP(B16, Lists!$C$7:$C$78, Lists!$E$7:$E$78)</f>
        <v>#N/A</v>
      </c>
      <c r="I16" s="25" t="e">
        <f>LOOKUP(B16, Lists!$C$7:$C$78, Lists!$F$7:$F$78)</f>
        <v>#N/A</v>
      </c>
      <c r="J16" s="25" t="e">
        <f>LOOKUP(B16, Lists!$C$7:$C$78, Lists!$G$7:$G$78)</f>
        <v>#N/A</v>
      </c>
      <c r="K16" s="25" t="e">
        <f>LOOKUP(B16, Lists!$C$7:$C$78, Lists!$H$7:$H$78)</f>
        <v>#N/A</v>
      </c>
      <c r="L16" s="37"/>
      <c r="M16" s="227"/>
      <c r="N16" s="71" t="e">
        <f>LOOKUP(B16, Lists!$C$7:$C$79, Lists!$I$7:$I$79)</f>
        <v>#N/A</v>
      </c>
      <c r="O16" s="10"/>
      <c r="P16" s="586" t="e">
        <f>LOOKUP(B16, Lists!$C$7:$C$79, Lists!$M$7:$M$79)</f>
        <v>#N/A</v>
      </c>
      <c r="Q16" s="596" t="e">
        <f>LOOKUP(B16, Lists!$C$7:$C$79, Lists!$J$7:$J$79)</f>
        <v>#N/A</v>
      </c>
      <c r="R16" s="596" t="e">
        <f>LOOKUP(B16, Lists!$C$7:$C$79, Lists!$K$7:$K$79)</f>
        <v>#N/A</v>
      </c>
      <c r="S16" s="597"/>
      <c r="T16" s="601">
        <f t="shared" si="0"/>
        <v>0</v>
      </c>
      <c r="U16" s="587" t="e">
        <f>LOOKUP(B16, Lists!$C$7:$C$79, Lists!$L$7:$L$79)</f>
        <v>#N/A</v>
      </c>
    </row>
    <row r="17" spans="2:21" hidden="1">
      <c r="B17" s="722">
        <f>'2 - Resilience Assessment'!N122</f>
        <v>0</v>
      </c>
      <c r="C17" s="723"/>
      <c r="D17" s="723"/>
      <c r="E17" s="723"/>
      <c r="F17" s="723"/>
      <c r="G17" s="71" t="e">
        <f>LOOKUP(B17, Lists!$C$7:$C$78, Lists!$D$7:$D$78)</f>
        <v>#N/A</v>
      </c>
      <c r="H17" s="71" t="e">
        <f>LOOKUP(B17, Lists!$C$7:$C$78, Lists!$E$7:$E$78)</f>
        <v>#N/A</v>
      </c>
      <c r="I17" s="25" t="e">
        <f>LOOKUP(B17, Lists!$C$7:$C$78, Lists!$F$7:$F$78)</f>
        <v>#N/A</v>
      </c>
      <c r="J17" s="25" t="e">
        <f>LOOKUP(B17, Lists!$C$7:$C$78, Lists!$G$7:$G$78)</f>
        <v>#N/A</v>
      </c>
      <c r="K17" s="25" t="e">
        <f>LOOKUP(B17, Lists!$C$7:$C$78, Lists!$H$7:$H$78)</f>
        <v>#N/A</v>
      </c>
      <c r="L17" s="37"/>
      <c r="M17" s="227"/>
      <c r="N17" s="71" t="e">
        <f>LOOKUP(B17, Lists!$C$7:$C$79, Lists!$I$7:$I$79)</f>
        <v>#N/A</v>
      </c>
      <c r="O17" s="10"/>
      <c r="P17" s="586" t="e">
        <f>LOOKUP(B17, Lists!$C$7:$C$79, Lists!$M$7:$M$79)</f>
        <v>#N/A</v>
      </c>
      <c r="Q17" s="596" t="e">
        <f>LOOKUP(B17, Lists!$C$7:$C$79, Lists!$J$7:$J$79)</f>
        <v>#N/A</v>
      </c>
      <c r="R17" s="596" t="e">
        <f>LOOKUP(B17, Lists!$C$7:$C$79, Lists!$K$7:$K$79)</f>
        <v>#N/A</v>
      </c>
      <c r="S17" s="597"/>
      <c r="T17" s="601">
        <f t="shared" si="0"/>
        <v>0</v>
      </c>
      <c r="U17" s="587" t="e">
        <f>LOOKUP(B17, Lists!$C$7:$C$79, Lists!$L$7:$L$79)</f>
        <v>#N/A</v>
      </c>
    </row>
    <row r="18" spans="2:21" hidden="1">
      <c r="B18" s="722">
        <f>'2 - Resilience Assessment'!N123</f>
        <v>0</v>
      </c>
      <c r="C18" s="723"/>
      <c r="D18" s="723"/>
      <c r="E18" s="723"/>
      <c r="F18" s="723"/>
      <c r="G18" s="71" t="e">
        <f>LOOKUP(B18, Lists!$C$7:$C$78, Lists!$D$7:$D$78)</f>
        <v>#N/A</v>
      </c>
      <c r="H18" s="71" t="e">
        <f>LOOKUP(B18, Lists!$C$7:$C$78, Lists!$E$7:$E$78)</f>
        <v>#N/A</v>
      </c>
      <c r="I18" s="25" t="e">
        <f>LOOKUP(B18, Lists!$C$7:$C$78, Lists!$F$7:$F$78)</f>
        <v>#N/A</v>
      </c>
      <c r="J18" s="25" t="e">
        <f>LOOKUP(B18, Lists!$C$7:$C$78, Lists!$G$7:$G$78)</f>
        <v>#N/A</v>
      </c>
      <c r="K18" s="25" t="e">
        <f>LOOKUP(B18, Lists!$C$7:$C$78, Lists!$H$7:$H$78)</f>
        <v>#N/A</v>
      </c>
      <c r="L18" s="37"/>
      <c r="M18" s="227"/>
      <c r="N18" s="71" t="e">
        <f>LOOKUP(B18, Lists!$C$7:$C$79, Lists!$I$7:$I$79)</f>
        <v>#N/A</v>
      </c>
      <c r="O18" s="10"/>
      <c r="P18" s="586" t="e">
        <f>LOOKUP(B18, Lists!$C$7:$C$79, Lists!$M$7:$M$79)</f>
        <v>#N/A</v>
      </c>
      <c r="Q18" s="596" t="e">
        <f>LOOKUP(B18, Lists!$C$7:$C$79, Lists!$J$7:$J$79)</f>
        <v>#N/A</v>
      </c>
      <c r="R18" s="596" t="e">
        <f>LOOKUP(B18, Lists!$C$7:$C$79, Lists!$K$7:$K$79)</f>
        <v>#N/A</v>
      </c>
      <c r="S18" s="597"/>
      <c r="T18" s="601">
        <f t="shared" si="0"/>
        <v>0</v>
      </c>
      <c r="U18" s="587" t="e">
        <f>LOOKUP(B18, Lists!$C$7:$C$79, Lists!$L$7:$L$79)</f>
        <v>#N/A</v>
      </c>
    </row>
    <row r="19" spans="2:21" hidden="1">
      <c r="B19" s="722">
        <f>'2 - Resilience Assessment'!N124</f>
        <v>0</v>
      </c>
      <c r="C19" s="723"/>
      <c r="D19" s="723"/>
      <c r="E19" s="723"/>
      <c r="F19" s="723"/>
      <c r="G19" s="71" t="e">
        <f>LOOKUP(B19, Lists!$C$7:$C$78, Lists!$D$7:$D$78)</f>
        <v>#N/A</v>
      </c>
      <c r="H19" s="71" t="e">
        <f>LOOKUP(B19, Lists!$C$7:$C$78, Lists!$E$7:$E$78)</f>
        <v>#N/A</v>
      </c>
      <c r="I19" s="25" t="e">
        <f>LOOKUP(B19, Lists!$C$7:$C$78, Lists!$F$7:$F$78)</f>
        <v>#N/A</v>
      </c>
      <c r="J19" s="25" t="e">
        <f>LOOKUP(B19, Lists!$C$7:$C$78, Lists!$G$7:$G$78)</f>
        <v>#N/A</v>
      </c>
      <c r="K19" s="25" t="e">
        <f>LOOKUP(B19, Lists!$C$7:$C$78, Lists!$H$7:$H$78)</f>
        <v>#N/A</v>
      </c>
      <c r="L19" s="37"/>
      <c r="M19" s="227"/>
      <c r="N19" s="71" t="e">
        <f>LOOKUP(B19, Lists!$C$7:$C$79, Lists!$I$7:$I$79)</f>
        <v>#N/A</v>
      </c>
      <c r="O19" s="10"/>
      <c r="P19" s="586" t="e">
        <f>LOOKUP(B19, Lists!$C$7:$C$79, Lists!$M$7:$M$79)</f>
        <v>#N/A</v>
      </c>
      <c r="Q19" s="596" t="e">
        <f>LOOKUP(B19, Lists!$C$7:$C$79, Lists!$J$7:$J$79)</f>
        <v>#N/A</v>
      </c>
      <c r="R19" s="596" t="e">
        <f>LOOKUP(B19, Lists!$C$7:$C$79, Lists!$K$7:$K$79)</f>
        <v>#N/A</v>
      </c>
      <c r="S19" s="597"/>
      <c r="T19" s="601">
        <f t="shared" si="0"/>
        <v>0</v>
      </c>
      <c r="U19" s="587" t="e">
        <f>LOOKUP(B19, Lists!$C$7:$C$79, Lists!$L$7:$L$79)</f>
        <v>#N/A</v>
      </c>
    </row>
    <row r="20" spans="2:21" hidden="1">
      <c r="B20" s="722">
        <f>'2 - Resilience Assessment'!N125</f>
        <v>0</v>
      </c>
      <c r="C20" s="723"/>
      <c r="D20" s="723"/>
      <c r="E20" s="723"/>
      <c r="F20" s="723"/>
      <c r="G20" s="71" t="e">
        <f>LOOKUP(B20, Lists!$C$7:$C$78, Lists!$D$7:$D$78)</f>
        <v>#N/A</v>
      </c>
      <c r="H20" s="71" t="e">
        <f>LOOKUP(B20, Lists!$C$7:$C$78, Lists!$E$7:$E$78)</f>
        <v>#N/A</v>
      </c>
      <c r="I20" s="25" t="e">
        <f>LOOKUP(B20, Lists!$C$7:$C$78, Lists!$F$7:$F$78)</f>
        <v>#N/A</v>
      </c>
      <c r="J20" s="25" t="e">
        <f>LOOKUP(B20, Lists!$C$7:$C$78, Lists!$G$7:$G$78)</f>
        <v>#N/A</v>
      </c>
      <c r="K20" s="25" t="e">
        <f>LOOKUP(B20, Lists!$C$7:$C$78, Lists!$H$7:$H$78)</f>
        <v>#N/A</v>
      </c>
      <c r="L20" s="37"/>
      <c r="M20" s="227"/>
      <c r="N20" s="71" t="e">
        <f>LOOKUP(B20, Lists!$C$7:$C$79, Lists!$I$7:$I$79)</f>
        <v>#N/A</v>
      </c>
      <c r="O20" s="10"/>
      <c r="P20" s="586" t="e">
        <f>LOOKUP(B20, Lists!$C$7:$C$79, Lists!$M$7:$M$79)</f>
        <v>#N/A</v>
      </c>
      <c r="Q20" s="596" t="e">
        <f>LOOKUP(B20, Lists!$C$7:$C$79, Lists!$J$7:$J$79)</f>
        <v>#N/A</v>
      </c>
      <c r="R20" s="596" t="e">
        <f>LOOKUP(B20, Lists!$C$7:$C$79, Lists!$K$7:$K$79)</f>
        <v>#N/A</v>
      </c>
      <c r="S20" s="597"/>
      <c r="T20" s="601">
        <f t="shared" si="0"/>
        <v>0</v>
      </c>
      <c r="U20" s="587" t="e">
        <f>LOOKUP(B20, Lists!$C$7:$C$79, Lists!$L$7:$L$79)</f>
        <v>#N/A</v>
      </c>
    </row>
    <row r="21" spans="2:21" hidden="1">
      <c r="B21" s="722">
        <f>'2 - Resilience Assessment'!N126</f>
        <v>0</v>
      </c>
      <c r="C21" s="723"/>
      <c r="D21" s="723"/>
      <c r="E21" s="723"/>
      <c r="F21" s="723"/>
      <c r="G21" s="71" t="e">
        <f>LOOKUP(B21, Lists!$C$7:$C$78, Lists!$D$7:$D$78)</f>
        <v>#N/A</v>
      </c>
      <c r="H21" s="71" t="e">
        <f>LOOKUP(B21, Lists!$C$7:$C$78, Lists!$E$7:$E$78)</f>
        <v>#N/A</v>
      </c>
      <c r="I21" s="25" t="e">
        <f>LOOKUP(B21, Lists!$C$7:$C$78, Lists!$F$7:$F$78)</f>
        <v>#N/A</v>
      </c>
      <c r="J21" s="25" t="e">
        <f>LOOKUP(B21, Lists!$C$7:$C$78, Lists!$G$7:$G$78)</f>
        <v>#N/A</v>
      </c>
      <c r="K21" s="25" t="e">
        <f>LOOKUP(B21, Lists!$C$7:$C$78, Lists!$H$7:$H$78)</f>
        <v>#N/A</v>
      </c>
      <c r="L21" s="37"/>
      <c r="M21" s="227"/>
      <c r="N21" s="71" t="e">
        <f>LOOKUP(B21, Lists!$C$7:$C$79, Lists!$I$7:$I$79)</f>
        <v>#N/A</v>
      </c>
      <c r="O21" s="10"/>
      <c r="P21" s="586" t="e">
        <f>LOOKUP(B21, Lists!$C$7:$C$79, Lists!$M$7:$M$79)</f>
        <v>#N/A</v>
      </c>
      <c r="Q21" s="596" t="e">
        <f>LOOKUP(B21, Lists!$C$7:$C$79, Lists!$J$7:$J$79)</f>
        <v>#N/A</v>
      </c>
      <c r="R21" s="596" t="e">
        <f>LOOKUP(B21, Lists!$C$7:$C$79, Lists!$K$7:$K$79)</f>
        <v>#N/A</v>
      </c>
      <c r="S21" s="597"/>
      <c r="T21" s="601">
        <f t="shared" si="0"/>
        <v>0</v>
      </c>
      <c r="U21" s="587" t="e">
        <f>LOOKUP(B21, Lists!$C$7:$C$79, Lists!$L$7:$L$79)</f>
        <v>#N/A</v>
      </c>
    </row>
    <row r="22" spans="2:21" hidden="1">
      <c r="B22" s="722">
        <f>'2 - Resilience Assessment'!N127</f>
        <v>0</v>
      </c>
      <c r="C22" s="723"/>
      <c r="D22" s="723"/>
      <c r="E22" s="723"/>
      <c r="F22" s="723"/>
      <c r="G22" s="71" t="e">
        <f>LOOKUP(B22, Lists!$C$7:$C$78, Lists!$D$7:$D$78)</f>
        <v>#N/A</v>
      </c>
      <c r="H22" s="71" t="e">
        <f>LOOKUP(B22, Lists!$C$7:$C$78, Lists!$E$7:$E$78)</f>
        <v>#N/A</v>
      </c>
      <c r="I22" s="25" t="e">
        <f>LOOKUP(B22, Lists!$C$7:$C$78, Lists!$F$7:$F$78)</f>
        <v>#N/A</v>
      </c>
      <c r="J22" s="25" t="e">
        <f>LOOKUP(B22, Lists!$C$7:$C$78, Lists!$G$7:$G$78)</f>
        <v>#N/A</v>
      </c>
      <c r="K22" s="25" t="e">
        <f>LOOKUP(B22, Lists!$C$7:$C$78, Lists!$H$7:$H$78)</f>
        <v>#N/A</v>
      </c>
      <c r="L22" s="37"/>
      <c r="M22" s="227"/>
      <c r="N22" s="71" t="e">
        <f>LOOKUP(B22, Lists!$C$7:$C$79, Lists!$I$7:$I$79)</f>
        <v>#N/A</v>
      </c>
      <c r="O22" s="10"/>
      <c r="P22" s="586" t="e">
        <f>LOOKUP(B22, Lists!$C$7:$C$79, Lists!$M$7:$M$79)</f>
        <v>#N/A</v>
      </c>
      <c r="Q22" s="596" t="e">
        <f>LOOKUP(B22, Lists!$C$7:$C$79, Lists!$J$7:$J$79)</f>
        <v>#N/A</v>
      </c>
      <c r="R22" s="596" t="e">
        <f>LOOKUP(B22, Lists!$C$7:$C$79, Lists!$K$7:$K$79)</f>
        <v>#N/A</v>
      </c>
      <c r="S22" s="597"/>
      <c r="T22" s="601">
        <f t="shared" si="0"/>
        <v>0</v>
      </c>
      <c r="U22" s="587" t="e">
        <f>LOOKUP(B22, Lists!$C$7:$C$79, Lists!$L$7:$L$79)</f>
        <v>#N/A</v>
      </c>
    </row>
    <row r="23" spans="2:21" hidden="1">
      <c r="B23" s="722">
        <f>'2 - Resilience Assessment'!N128</f>
        <v>0</v>
      </c>
      <c r="C23" s="723"/>
      <c r="D23" s="723"/>
      <c r="E23" s="723"/>
      <c r="F23" s="723"/>
      <c r="G23" s="71" t="e">
        <f>LOOKUP(B23, Lists!$C$7:$C$78, Lists!$D$7:$D$78)</f>
        <v>#N/A</v>
      </c>
      <c r="H23" s="71" t="e">
        <f>LOOKUP(B23, Lists!$C$7:$C$78, Lists!$E$7:$E$78)</f>
        <v>#N/A</v>
      </c>
      <c r="I23" s="25" t="e">
        <f>LOOKUP(B23, Lists!$C$7:$C$78, Lists!$F$7:$F$78)</f>
        <v>#N/A</v>
      </c>
      <c r="J23" s="25" t="e">
        <f>LOOKUP(B23, Lists!$C$7:$C$78, Lists!$G$7:$G$78)</f>
        <v>#N/A</v>
      </c>
      <c r="K23" s="25" t="e">
        <f>LOOKUP(B23, Lists!$C$7:$C$78, Lists!$H$7:$H$78)</f>
        <v>#N/A</v>
      </c>
      <c r="L23" s="37"/>
      <c r="M23" s="227"/>
      <c r="N23" s="71" t="e">
        <f>LOOKUP(B23, Lists!$C$7:$C$79, Lists!$I$7:$I$79)</f>
        <v>#N/A</v>
      </c>
      <c r="O23" s="10"/>
      <c r="P23" s="586" t="e">
        <f>LOOKUP(B23, Lists!$C$7:$C$79, Lists!$M$7:$M$79)</f>
        <v>#N/A</v>
      </c>
      <c r="Q23" s="596" t="e">
        <f>LOOKUP(B23, Lists!$C$7:$C$79, Lists!$J$7:$J$79)</f>
        <v>#N/A</v>
      </c>
      <c r="R23" s="596" t="e">
        <f>LOOKUP(B23, Lists!$C$7:$C$79, Lists!$K$7:$K$79)</f>
        <v>#N/A</v>
      </c>
      <c r="S23" s="597"/>
      <c r="T23" s="601">
        <f t="shared" si="0"/>
        <v>0</v>
      </c>
      <c r="U23" s="587" t="e">
        <f>LOOKUP(B23, Lists!$C$7:$C$79, Lists!$L$7:$L$79)</f>
        <v>#N/A</v>
      </c>
    </row>
    <row r="24" spans="2:21" hidden="1">
      <c r="B24" s="722">
        <f>'2 - Resilience Assessment'!N129</f>
        <v>0</v>
      </c>
      <c r="C24" s="723"/>
      <c r="D24" s="723"/>
      <c r="E24" s="723"/>
      <c r="F24" s="723"/>
      <c r="G24" s="71" t="e">
        <f>LOOKUP(B24, Lists!$C$7:$C$78, Lists!$D$7:$D$78)</f>
        <v>#N/A</v>
      </c>
      <c r="H24" s="71" t="e">
        <f>LOOKUP(B24, Lists!$C$7:$C$78, Lists!$E$7:$E$78)</f>
        <v>#N/A</v>
      </c>
      <c r="I24" s="25" t="e">
        <f>LOOKUP(B24, Lists!$C$7:$C$78, Lists!$F$7:$F$78)</f>
        <v>#N/A</v>
      </c>
      <c r="J24" s="25" t="e">
        <f>LOOKUP(B24, Lists!$C$7:$C$78, Lists!$G$7:$G$78)</f>
        <v>#N/A</v>
      </c>
      <c r="K24" s="25" t="e">
        <f>LOOKUP(B24, Lists!$C$7:$C$78, Lists!$H$7:$H$78)</f>
        <v>#N/A</v>
      </c>
      <c r="L24" s="37"/>
      <c r="M24" s="227"/>
      <c r="N24" s="71" t="e">
        <f>LOOKUP(B24, Lists!$C$7:$C$79, Lists!$I$7:$I$79)</f>
        <v>#N/A</v>
      </c>
      <c r="O24" s="10"/>
      <c r="P24" s="586" t="e">
        <f>LOOKUP(B24, Lists!$C$7:$C$79, Lists!$M$7:$M$79)</f>
        <v>#N/A</v>
      </c>
      <c r="Q24" s="596" t="e">
        <f>LOOKUP(B24, Lists!$C$7:$C$79, Lists!$J$7:$J$79)</f>
        <v>#N/A</v>
      </c>
      <c r="R24" s="596" t="e">
        <f>LOOKUP(B24, Lists!$C$7:$C$79, Lists!$K$7:$K$79)</f>
        <v>#N/A</v>
      </c>
      <c r="S24" s="597"/>
      <c r="T24" s="601">
        <f t="shared" si="0"/>
        <v>0</v>
      </c>
      <c r="U24" s="587" t="e">
        <f>LOOKUP(B24, Lists!$C$7:$C$79, Lists!$L$7:$L$79)</f>
        <v>#N/A</v>
      </c>
    </row>
    <row r="25" spans="2:21" hidden="1">
      <c r="B25" s="722">
        <f>'2 - Resilience Assessment'!N130</f>
        <v>0</v>
      </c>
      <c r="C25" s="723"/>
      <c r="D25" s="723"/>
      <c r="E25" s="723"/>
      <c r="F25" s="723"/>
      <c r="G25" s="71" t="e">
        <f>LOOKUP(B25, Lists!$C$7:$C$78, Lists!$D$7:$D$78)</f>
        <v>#N/A</v>
      </c>
      <c r="H25" s="71" t="e">
        <f>LOOKUP(B25, Lists!$C$7:$C$78, Lists!$E$7:$E$78)</f>
        <v>#N/A</v>
      </c>
      <c r="I25" s="25" t="e">
        <f>LOOKUP(B25, Lists!$C$7:$C$78, Lists!$F$7:$F$78)</f>
        <v>#N/A</v>
      </c>
      <c r="J25" s="25" t="e">
        <f>LOOKUP(B25, Lists!$C$7:$C$78, Lists!$G$7:$G$78)</f>
        <v>#N/A</v>
      </c>
      <c r="K25" s="25" t="e">
        <f>LOOKUP(B25, Lists!$C$7:$C$78, Lists!$H$7:$H$78)</f>
        <v>#N/A</v>
      </c>
      <c r="L25" s="37"/>
      <c r="M25" s="227"/>
      <c r="N25" s="71" t="e">
        <f>LOOKUP(B25, Lists!$C$7:$C$79, Lists!$I$7:$I$79)</f>
        <v>#N/A</v>
      </c>
      <c r="O25" s="10"/>
      <c r="P25" s="586" t="e">
        <f>LOOKUP(B25, Lists!$C$7:$C$79, Lists!$M$7:$M$79)</f>
        <v>#N/A</v>
      </c>
      <c r="Q25" s="596" t="e">
        <f>LOOKUP(B25, Lists!$C$7:$C$79, Lists!$J$7:$J$79)</f>
        <v>#N/A</v>
      </c>
      <c r="R25" s="596" t="e">
        <f>LOOKUP(B25, Lists!$C$7:$C$79, Lists!$K$7:$K$79)</f>
        <v>#N/A</v>
      </c>
      <c r="S25" s="597"/>
      <c r="T25" s="601">
        <f t="shared" si="0"/>
        <v>0</v>
      </c>
      <c r="U25" s="587" t="e">
        <f>LOOKUP(B25, Lists!$C$7:$C$79, Lists!$L$7:$L$79)</f>
        <v>#N/A</v>
      </c>
    </row>
    <row r="26" spans="2:21" hidden="1">
      <c r="B26" s="722">
        <f>'2 - Resilience Assessment'!N131</f>
        <v>0</v>
      </c>
      <c r="C26" s="723"/>
      <c r="D26" s="723"/>
      <c r="E26" s="723"/>
      <c r="F26" s="723"/>
      <c r="G26" s="71" t="e">
        <f>LOOKUP(B26, Lists!$C$7:$C$78, Lists!$D$7:$D$78)</f>
        <v>#N/A</v>
      </c>
      <c r="H26" s="71" t="e">
        <f>LOOKUP(B26, Lists!$C$7:$C$78, Lists!$E$7:$E$78)</f>
        <v>#N/A</v>
      </c>
      <c r="I26" s="25" t="e">
        <f>LOOKUP(B26, Lists!$C$7:$C$78, Lists!$F$7:$F$78)</f>
        <v>#N/A</v>
      </c>
      <c r="J26" s="25" t="e">
        <f>LOOKUP(B26, Lists!$C$7:$C$78, Lists!$G$7:$G$78)</f>
        <v>#N/A</v>
      </c>
      <c r="K26" s="25" t="e">
        <f>LOOKUP(B26, Lists!$C$7:$C$78, Lists!$H$7:$H$78)</f>
        <v>#N/A</v>
      </c>
      <c r="L26" s="37"/>
      <c r="M26" s="227"/>
      <c r="N26" s="71" t="e">
        <f>LOOKUP(B26, Lists!$C$7:$C$79, Lists!$I$7:$I$79)</f>
        <v>#N/A</v>
      </c>
      <c r="O26" s="10"/>
      <c r="P26" s="586" t="e">
        <f>LOOKUP(B26, Lists!$C$7:$C$79, Lists!$M$7:$M$79)</f>
        <v>#N/A</v>
      </c>
      <c r="Q26" s="596" t="e">
        <f>LOOKUP(B26, Lists!$C$7:$C$79, Lists!$J$7:$J$79)</f>
        <v>#N/A</v>
      </c>
      <c r="R26" s="596" t="e">
        <f>LOOKUP(B26, Lists!$C$7:$C$79, Lists!$K$7:$K$79)</f>
        <v>#N/A</v>
      </c>
      <c r="S26" s="597"/>
      <c r="T26" s="601">
        <f t="shared" si="0"/>
        <v>0</v>
      </c>
      <c r="U26" s="587" t="e">
        <f>LOOKUP(B26, Lists!$C$7:$C$79, Lists!$L$7:$L$79)</f>
        <v>#N/A</v>
      </c>
    </row>
    <row r="27" spans="2:21" hidden="1">
      <c r="B27" s="722">
        <f>'2 - Resilience Assessment'!N132</f>
        <v>0</v>
      </c>
      <c r="C27" s="723"/>
      <c r="D27" s="723"/>
      <c r="E27" s="723"/>
      <c r="F27" s="723"/>
      <c r="G27" s="71" t="e">
        <f>LOOKUP(B27, Lists!$C$7:$C$78, Lists!$D$7:$D$78)</f>
        <v>#N/A</v>
      </c>
      <c r="H27" s="71" t="e">
        <f>LOOKUP(B27, Lists!$C$7:$C$78, Lists!$E$7:$E$78)</f>
        <v>#N/A</v>
      </c>
      <c r="I27" s="25" t="e">
        <f>LOOKUP(B27, Lists!$C$7:$C$78, Lists!$F$7:$F$78)</f>
        <v>#N/A</v>
      </c>
      <c r="J27" s="25" t="e">
        <f>LOOKUP(B27, Lists!$C$7:$C$78, Lists!$G$7:$G$78)</f>
        <v>#N/A</v>
      </c>
      <c r="K27" s="25" t="e">
        <f>LOOKUP(B27, Lists!$C$7:$C$78, Lists!$H$7:$H$78)</f>
        <v>#N/A</v>
      </c>
      <c r="L27" s="37"/>
      <c r="M27" s="227"/>
      <c r="N27" s="71" t="e">
        <f>LOOKUP(B27, Lists!$C$7:$C$79, Lists!$I$7:$I$79)</f>
        <v>#N/A</v>
      </c>
      <c r="O27" s="10"/>
      <c r="P27" s="586" t="e">
        <f>LOOKUP(B27, Lists!$C$7:$C$79, Lists!$M$7:$M$79)</f>
        <v>#N/A</v>
      </c>
      <c r="Q27" s="596" t="e">
        <f>LOOKUP(B27, Lists!$C$7:$C$79, Lists!$J$7:$J$79)</f>
        <v>#N/A</v>
      </c>
      <c r="R27" s="596" t="e">
        <f>LOOKUP(B27, Lists!$C$7:$C$79, Lists!$K$7:$K$79)</f>
        <v>#N/A</v>
      </c>
      <c r="S27" s="597"/>
      <c r="T27" s="601">
        <f t="shared" si="0"/>
        <v>0</v>
      </c>
      <c r="U27" s="587" t="e">
        <f>LOOKUP(B27, Lists!$C$7:$C$79, Lists!$L$7:$L$79)</f>
        <v>#N/A</v>
      </c>
    </row>
    <row r="28" spans="2:21" hidden="1">
      <c r="B28" s="722">
        <f>'2 - Resilience Assessment'!N133</f>
        <v>0</v>
      </c>
      <c r="C28" s="723"/>
      <c r="D28" s="723"/>
      <c r="E28" s="723"/>
      <c r="F28" s="723"/>
      <c r="G28" s="71" t="e">
        <f>LOOKUP(B28, Lists!$C$7:$C$78, Lists!$D$7:$D$78)</f>
        <v>#N/A</v>
      </c>
      <c r="H28" s="71" t="e">
        <f>LOOKUP(B28, Lists!$C$7:$C$78, Lists!$E$7:$E$78)</f>
        <v>#N/A</v>
      </c>
      <c r="I28" s="25" t="e">
        <f>LOOKUP(B28, Lists!$C$7:$C$78, Lists!$F$7:$F$78)</f>
        <v>#N/A</v>
      </c>
      <c r="J28" s="25" t="e">
        <f>LOOKUP(B28, Lists!$C$7:$C$78, Lists!$G$7:$G$78)</f>
        <v>#N/A</v>
      </c>
      <c r="K28" s="25" t="e">
        <f>LOOKUP(B28, Lists!$C$7:$C$78, Lists!$H$7:$H$78)</f>
        <v>#N/A</v>
      </c>
      <c r="L28" s="37"/>
      <c r="M28" s="227"/>
      <c r="N28" s="71" t="e">
        <f>LOOKUP(B28, Lists!$C$7:$C$79, Lists!$I$7:$I$79)</f>
        <v>#N/A</v>
      </c>
      <c r="O28" s="10"/>
      <c r="P28" s="586" t="e">
        <f>LOOKUP(B28, Lists!$C$7:$C$79, Lists!$M$7:$M$79)</f>
        <v>#N/A</v>
      </c>
      <c r="Q28" s="596" t="e">
        <f>LOOKUP(B28, Lists!$C$7:$C$79, Lists!$J$7:$J$79)</f>
        <v>#N/A</v>
      </c>
      <c r="R28" s="596" t="e">
        <f>LOOKUP(B28, Lists!$C$7:$C$79, Lists!$K$7:$K$79)</f>
        <v>#N/A</v>
      </c>
      <c r="S28" s="597"/>
      <c r="T28" s="601">
        <f t="shared" si="0"/>
        <v>0</v>
      </c>
      <c r="U28" s="587" t="e">
        <f>LOOKUP(B28, Lists!$C$7:$C$79, Lists!$L$7:$L$79)</f>
        <v>#N/A</v>
      </c>
    </row>
    <row r="29" spans="2:21" hidden="1">
      <c r="B29" s="722">
        <f>'2 - Resilience Assessment'!N134</f>
        <v>0</v>
      </c>
      <c r="C29" s="723"/>
      <c r="D29" s="723"/>
      <c r="E29" s="723"/>
      <c r="F29" s="723"/>
      <c r="G29" s="71" t="e">
        <f>LOOKUP(B29, Lists!$C$7:$C$78, Lists!$D$7:$D$78)</f>
        <v>#N/A</v>
      </c>
      <c r="H29" s="71" t="e">
        <f>LOOKUP(B29, Lists!$C$7:$C$78, Lists!$E$7:$E$78)</f>
        <v>#N/A</v>
      </c>
      <c r="I29" s="25" t="e">
        <f>LOOKUP(B29, Lists!$C$7:$C$78, Lists!$F$7:$F$78)</f>
        <v>#N/A</v>
      </c>
      <c r="J29" s="25" t="e">
        <f>LOOKUP(B29, Lists!$C$7:$C$78, Lists!$G$7:$G$78)</f>
        <v>#N/A</v>
      </c>
      <c r="K29" s="25" t="e">
        <f>LOOKUP(B29, Lists!$C$7:$C$78, Lists!$H$7:$H$78)</f>
        <v>#N/A</v>
      </c>
      <c r="L29" s="37"/>
      <c r="M29" s="227"/>
      <c r="N29" s="71" t="e">
        <f>LOOKUP(B29, Lists!$C$7:$C$79, Lists!$I$7:$I$79)</f>
        <v>#N/A</v>
      </c>
      <c r="O29" s="10"/>
      <c r="P29" s="586" t="e">
        <f>LOOKUP(B29, Lists!$C$7:$C$79, Lists!$M$7:$M$79)</f>
        <v>#N/A</v>
      </c>
      <c r="Q29" s="596" t="e">
        <f>LOOKUP(B29, Lists!$C$7:$C$79, Lists!$J$7:$J$79)</f>
        <v>#N/A</v>
      </c>
      <c r="R29" s="596" t="e">
        <f>LOOKUP(B29, Lists!$C$7:$C$79, Lists!$K$7:$K$79)</f>
        <v>#N/A</v>
      </c>
      <c r="S29" s="597"/>
      <c r="T29" s="601">
        <f t="shared" si="0"/>
        <v>0</v>
      </c>
      <c r="U29" s="587" t="e">
        <f>LOOKUP(B29, Lists!$C$7:$C$79, Lists!$L$7:$L$79)</f>
        <v>#N/A</v>
      </c>
    </row>
    <row r="30" spans="2:21" hidden="1">
      <c r="B30" s="722">
        <f>'2 - Resilience Assessment'!N135</f>
        <v>0</v>
      </c>
      <c r="C30" s="723"/>
      <c r="D30" s="723"/>
      <c r="E30" s="723"/>
      <c r="F30" s="723"/>
      <c r="G30" s="71" t="e">
        <f>LOOKUP(B30, Lists!$C$7:$C$78, Lists!$D$7:$D$78)</f>
        <v>#N/A</v>
      </c>
      <c r="H30" s="71" t="e">
        <f>LOOKUP(B30, Lists!$C$7:$C$78, Lists!$E$7:$E$78)</f>
        <v>#N/A</v>
      </c>
      <c r="I30" s="25" t="e">
        <f>LOOKUP(B30, Lists!$C$7:$C$78, Lists!$F$7:$F$78)</f>
        <v>#N/A</v>
      </c>
      <c r="J30" s="25" t="e">
        <f>LOOKUP(B30, Lists!$C$7:$C$78, Lists!$G$7:$G$78)</f>
        <v>#N/A</v>
      </c>
      <c r="K30" s="25" t="e">
        <f>LOOKUP(B30, Lists!$C$7:$C$78, Lists!$H$7:$H$78)</f>
        <v>#N/A</v>
      </c>
      <c r="L30" s="37"/>
      <c r="M30" s="227"/>
      <c r="N30" s="71" t="e">
        <f>LOOKUP(B30, Lists!$C$7:$C$79, Lists!$I$7:$I$79)</f>
        <v>#N/A</v>
      </c>
      <c r="O30" s="10"/>
      <c r="P30" s="586" t="e">
        <f>LOOKUP(B30, Lists!$C$7:$C$79, Lists!$M$7:$M$79)</f>
        <v>#N/A</v>
      </c>
      <c r="Q30" s="596" t="e">
        <f>LOOKUP(B30, Lists!$C$7:$C$79, Lists!$J$7:$J$79)</f>
        <v>#N/A</v>
      </c>
      <c r="R30" s="596" t="e">
        <f>LOOKUP(B30, Lists!$C$7:$C$79, Lists!$K$7:$K$79)</f>
        <v>#N/A</v>
      </c>
      <c r="S30" s="597"/>
      <c r="T30" s="601">
        <f t="shared" si="0"/>
        <v>0</v>
      </c>
      <c r="U30" s="587" t="e">
        <f>LOOKUP(B30, Lists!$C$7:$C$79, Lists!$L$7:$L$79)</f>
        <v>#N/A</v>
      </c>
    </row>
    <row r="31" spans="2:21" hidden="1">
      <c r="B31" s="722">
        <f>'2 - Resilience Assessment'!N136</f>
        <v>0</v>
      </c>
      <c r="C31" s="723"/>
      <c r="D31" s="723"/>
      <c r="E31" s="723"/>
      <c r="F31" s="723"/>
      <c r="G31" s="71" t="e">
        <f>LOOKUP(B31, Lists!$C$7:$C$78, Lists!$D$7:$D$78)</f>
        <v>#N/A</v>
      </c>
      <c r="H31" s="71" t="e">
        <f>LOOKUP(B31, Lists!$C$7:$C$78, Lists!$E$7:$E$78)</f>
        <v>#N/A</v>
      </c>
      <c r="I31" s="25" t="e">
        <f>LOOKUP(B31, Lists!$C$7:$C$78, Lists!$F$7:$F$78)</f>
        <v>#N/A</v>
      </c>
      <c r="J31" s="25" t="e">
        <f>LOOKUP(B31, Lists!$C$7:$C$78, Lists!$G$7:$G$78)</f>
        <v>#N/A</v>
      </c>
      <c r="K31" s="25" t="e">
        <f>LOOKUP(B31, Lists!$C$7:$C$78, Lists!$H$7:$H$78)</f>
        <v>#N/A</v>
      </c>
      <c r="L31" s="37"/>
      <c r="M31" s="227"/>
      <c r="N31" s="71" t="e">
        <f>LOOKUP(B31, Lists!$C$7:$C$79, Lists!$I$7:$I$79)</f>
        <v>#N/A</v>
      </c>
      <c r="O31" s="10"/>
      <c r="P31" s="586" t="e">
        <f>LOOKUP(B31, Lists!$C$7:$C$79, Lists!$M$7:$M$79)</f>
        <v>#N/A</v>
      </c>
      <c r="Q31" s="596" t="e">
        <f>LOOKUP(B31, Lists!$C$7:$C$79, Lists!$J$7:$J$79)</f>
        <v>#N/A</v>
      </c>
      <c r="R31" s="596" t="e">
        <f>LOOKUP(B31, Lists!$C$7:$C$79, Lists!$K$7:$K$79)</f>
        <v>#N/A</v>
      </c>
      <c r="S31" s="597"/>
      <c r="T31" s="601">
        <f t="shared" si="0"/>
        <v>0</v>
      </c>
      <c r="U31" s="587" t="e">
        <f>LOOKUP(B31, Lists!$C$7:$C$79, Lists!$L$7:$L$79)</f>
        <v>#N/A</v>
      </c>
    </row>
    <row r="32" spans="2:21" hidden="1">
      <c r="B32" s="722">
        <f>'2 - Resilience Assessment'!N137</f>
        <v>0</v>
      </c>
      <c r="C32" s="723"/>
      <c r="D32" s="723"/>
      <c r="E32" s="723"/>
      <c r="F32" s="723"/>
      <c r="G32" s="71" t="e">
        <f>LOOKUP(B32, Lists!$C$7:$C$78, Lists!$D$7:$D$78)</f>
        <v>#N/A</v>
      </c>
      <c r="H32" s="71" t="e">
        <f>LOOKUP(B32, Lists!$C$7:$C$78, Lists!$E$7:$E$78)</f>
        <v>#N/A</v>
      </c>
      <c r="I32" s="25" t="e">
        <f>LOOKUP(B32, Lists!$C$7:$C$78, Lists!$F$7:$F$78)</f>
        <v>#N/A</v>
      </c>
      <c r="J32" s="25" t="e">
        <f>LOOKUP(B32, Lists!$C$7:$C$78, Lists!$G$7:$G$78)</f>
        <v>#N/A</v>
      </c>
      <c r="K32" s="25" t="e">
        <f>LOOKUP(B32, Lists!$C$7:$C$78, Lists!$H$7:$H$78)</f>
        <v>#N/A</v>
      </c>
      <c r="L32" s="37"/>
      <c r="M32" s="227"/>
      <c r="N32" s="71" t="e">
        <f>LOOKUP(B32, Lists!$C$7:$C$79, Lists!$I$7:$I$79)</f>
        <v>#N/A</v>
      </c>
      <c r="O32" s="10"/>
      <c r="P32" s="586" t="e">
        <f>LOOKUP(B32, Lists!$C$7:$C$79, Lists!$M$7:$M$79)</f>
        <v>#N/A</v>
      </c>
      <c r="Q32" s="596" t="e">
        <f>LOOKUP(B32, Lists!$C$7:$C$79, Lists!$J$7:$J$79)</f>
        <v>#N/A</v>
      </c>
      <c r="R32" s="596" t="e">
        <f>LOOKUP(B32, Lists!$C$7:$C$79, Lists!$K$7:$K$79)</f>
        <v>#N/A</v>
      </c>
      <c r="S32" s="597"/>
      <c r="T32" s="601">
        <f t="shared" si="0"/>
        <v>0</v>
      </c>
      <c r="U32" s="587" t="e">
        <f>LOOKUP(B32, Lists!$C$7:$C$79, Lists!$L$7:$L$79)</f>
        <v>#N/A</v>
      </c>
    </row>
    <row r="33" spans="2:21" hidden="1">
      <c r="B33" s="722">
        <f>'2 - Resilience Assessment'!N138</f>
        <v>0</v>
      </c>
      <c r="C33" s="723"/>
      <c r="D33" s="723"/>
      <c r="E33" s="723"/>
      <c r="F33" s="723"/>
      <c r="G33" s="71" t="e">
        <f>LOOKUP(B33, Lists!$C$7:$C$78, Lists!$D$7:$D$78)</f>
        <v>#N/A</v>
      </c>
      <c r="H33" s="71" t="e">
        <f>LOOKUP(B33, Lists!$C$7:$C$78, Lists!$E$7:$E$78)</f>
        <v>#N/A</v>
      </c>
      <c r="I33" s="25" t="e">
        <f>LOOKUP(B33, Lists!$C$7:$C$78, Lists!$F$7:$F$78)</f>
        <v>#N/A</v>
      </c>
      <c r="J33" s="25" t="e">
        <f>LOOKUP(B33, Lists!$C$7:$C$78, Lists!$G$7:$G$78)</f>
        <v>#N/A</v>
      </c>
      <c r="K33" s="25" t="e">
        <f>LOOKUP(B33, Lists!$C$7:$C$78, Lists!$H$7:$H$78)</f>
        <v>#N/A</v>
      </c>
      <c r="L33" s="37"/>
      <c r="M33" s="227"/>
      <c r="N33" s="71" t="e">
        <f>LOOKUP(B33, Lists!$C$7:$C$79, Lists!$I$7:$I$79)</f>
        <v>#N/A</v>
      </c>
      <c r="O33" s="10"/>
      <c r="P33" s="586" t="e">
        <f>LOOKUP(B33, Lists!$C$7:$C$79, Lists!$M$7:$M$79)</f>
        <v>#N/A</v>
      </c>
      <c r="Q33" s="596" t="e">
        <f>LOOKUP(B33, Lists!$C$7:$C$79, Lists!$J$7:$J$79)</f>
        <v>#N/A</v>
      </c>
      <c r="R33" s="596" t="e">
        <f>LOOKUP(B33, Lists!$C$7:$C$79, Lists!$K$7:$K$79)</f>
        <v>#N/A</v>
      </c>
      <c r="S33" s="597"/>
      <c r="T33" s="601">
        <f t="shared" si="0"/>
        <v>0</v>
      </c>
      <c r="U33" s="587" t="e">
        <f>LOOKUP(B33, Lists!$C$7:$C$79, Lists!$L$7:$L$79)</f>
        <v>#N/A</v>
      </c>
    </row>
    <row r="34" spans="2:21" hidden="1">
      <c r="B34" s="722">
        <f>'2 - Resilience Assessment'!N139</f>
        <v>0</v>
      </c>
      <c r="C34" s="723"/>
      <c r="D34" s="723"/>
      <c r="E34" s="723"/>
      <c r="F34" s="723"/>
      <c r="G34" s="71" t="e">
        <f>LOOKUP(B34, Lists!$C$7:$C$78, Lists!$D$7:$D$78)</f>
        <v>#N/A</v>
      </c>
      <c r="H34" s="71" t="e">
        <f>LOOKUP(B34, Lists!$C$7:$C$78, Lists!$E$7:$E$78)</f>
        <v>#N/A</v>
      </c>
      <c r="I34" s="25" t="e">
        <f>LOOKUP(B34, Lists!$C$7:$C$78, Lists!$F$7:$F$78)</f>
        <v>#N/A</v>
      </c>
      <c r="J34" s="25" t="e">
        <f>LOOKUP(B34, Lists!$C$7:$C$78, Lists!$G$7:$G$78)</f>
        <v>#N/A</v>
      </c>
      <c r="K34" s="25" t="e">
        <f>LOOKUP(B34, Lists!$C$7:$C$78, Lists!$H$7:$H$78)</f>
        <v>#N/A</v>
      </c>
      <c r="L34" s="37"/>
      <c r="M34" s="227"/>
      <c r="N34" s="71" t="e">
        <f>LOOKUP(B34, Lists!$C$7:$C$79, Lists!$I$7:$I$79)</f>
        <v>#N/A</v>
      </c>
      <c r="O34" s="10"/>
      <c r="P34" s="586" t="e">
        <f>LOOKUP(B34, Lists!$C$7:$C$79, Lists!$M$7:$M$79)</f>
        <v>#N/A</v>
      </c>
      <c r="Q34" s="596" t="e">
        <f>LOOKUP(B34, Lists!$C$7:$C$79, Lists!$J$7:$J$79)</f>
        <v>#N/A</v>
      </c>
      <c r="R34" s="596" t="e">
        <f>LOOKUP(B34, Lists!$C$7:$C$79, Lists!$K$7:$K$79)</f>
        <v>#N/A</v>
      </c>
      <c r="S34" s="597"/>
      <c r="T34" s="601">
        <f t="shared" si="0"/>
        <v>0</v>
      </c>
      <c r="U34" s="587" t="e">
        <f>LOOKUP(B34, Lists!$C$7:$C$79, Lists!$L$7:$L$79)</f>
        <v>#N/A</v>
      </c>
    </row>
    <row r="35" spans="2:21" ht="15.95" hidden="1" customHeight="1">
      <c r="B35" s="722">
        <f>'2 - Resilience Assessment'!N140</f>
        <v>0</v>
      </c>
      <c r="C35" s="723"/>
      <c r="D35" s="723"/>
      <c r="E35" s="723"/>
      <c r="F35" s="723"/>
      <c r="G35" s="71" t="e">
        <f>LOOKUP(B35, Lists!$C$7:$C$78, Lists!$D$7:$D$78)</f>
        <v>#N/A</v>
      </c>
      <c r="H35" s="71" t="e">
        <f>LOOKUP(B35, Lists!$C$7:$C$78, Lists!$E$7:$E$78)</f>
        <v>#N/A</v>
      </c>
      <c r="I35" s="25" t="e">
        <f>LOOKUP(B35, Lists!$C$7:$C$78, Lists!$F$7:$F$78)</f>
        <v>#N/A</v>
      </c>
      <c r="J35" s="25" t="e">
        <f>LOOKUP(B35, Lists!$C$7:$C$78, Lists!$G$7:$G$78)</f>
        <v>#N/A</v>
      </c>
      <c r="K35" s="25" t="e">
        <f>LOOKUP(B35, Lists!$C$7:$C$78, Lists!$H$7:$H$78)</f>
        <v>#N/A</v>
      </c>
      <c r="L35" s="37"/>
      <c r="M35" s="227"/>
      <c r="N35" s="71" t="e">
        <f>LOOKUP(B35, Lists!$C$7:$C$79, Lists!$I$7:$I$79)</f>
        <v>#N/A</v>
      </c>
      <c r="O35" s="10"/>
      <c r="P35" s="586" t="e">
        <f>LOOKUP(B35, Lists!$C$7:$C$79, Lists!$M$7:$M$79)</f>
        <v>#N/A</v>
      </c>
      <c r="Q35" s="596" t="e">
        <f>LOOKUP(B35, Lists!$C$7:$C$79, Lists!$J$7:$J$79)</f>
        <v>#N/A</v>
      </c>
      <c r="R35" s="596" t="e">
        <f>LOOKUP(B35, Lists!$C$7:$C$79, Lists!$K$7:$K$79)</f>
        <v>#N/A</v>
      </c>
      <c r="S35" s="597"/>
      <c r="T35" s="601">
        <f t="shared" si="0"/>
        <v>0</v>
      </c>
      <c r="U35" s="587" t="e">
        <f>LOOKUP(B35, Lists!$C$7:$C$79, Lists!$L$7:$L$79)</f>
        <v>#N/A</v>
      </c>
    </row>
    <row r="36" spans="2:21" ht="15.95" hidden="1" customHeight="1">
      <c r="B36" s="722">
        <f>'2 - Resilience Assessment'!N141</f>
        <v>0</v>
      </c>
      <c r="C36" s="723"/>
      <c r="D36" s="723"/>
      <c r="E36" s="723"/>
      <c r="F36" s="723"/>
      <c r="G36" s="71" t="e">
        <f>LOOKUP(B36, Lists!$C$7:$C$78, Lists!$D$7:$D$78)</f>
        <v>#N/A</v>
      </c>
      <c r="H36" s="71" t="e">
        <f>LOOKUP(B36, Lists!$C$7:$C$78, Lists!$E$7:$E$78)</f>
        <v>#N/A</v>
      </c>
      <c r="I36" s="25" t="e">
        <f>LOOKUP(B36, Lists!$C$7:$C$78, Lists!$F$7:$F$78)</f>
        <v>#N/A</v>
      </c>
      <c r="J36" s="25" t="e">
        <f>LOOKUP(B36, Lists!$C$7:$C$78, Lists!$G$7:$G$78)</f>
        <v>#N/A</v>
      </c>
      <c r="K36" s="25" t="e">
        <f>LOOKUP(B36, Lists!$C$7:$C$78, Lists!$H$7:$H$78)</f>
        <v>#N/A</v>
      </c>
      <c r="L36" s="37"/>
      <c r="M36" s="227"/>
      <c r="N36" s="71" t="e">
        <f>LOOKUP(B36, Lists!$C$7:$C$79, Lists!$I$7:$I$79)</f>
        <v>#N/A</v>
      </c>
      <c r="O36" s="10"/>
      <c r="P36" s="586" t="e">
        <f>LOOKUP(B36, Lists!$C$7:$C$79, Lists!$M$7:$M$79)</f>
        <v>#N/A</v>
      </c>
      <c r="Q36" s="596" t="e">
        <f>LOOKUP(B36, Lists!$C$7:$C$79, Lists!$J$7:$J$79)</f>
        <v>#N/A</v>
      </c>
      <c r="R36" s="596" t="e">
        <f>LOOKUP(B36, Lists!$C$7:$C$79, Lists!$K$7:$K$79)</f>
        <v>#N/A</v>
      </c>
      <c r="S36" s="597"/>
      <c r="T36" s="601">
        <f t="shared" si="0"/>
        <v>0</v>
      </c>
      <c r="U36" s="587" t="e">
        <f>LOOKUP(B36, Lists!$C$7:$C$79, Lists!$L$7:$L$79)</f>
        <v>#N/A</v>
      </c>
    </row>
    <row r="37" spans="2:21" ht="15.95" hidden="1" customHeight="1">
      <c r="B37" s="722">
        <f>'2 - Resilience Assessment'!N142</f>
        <v>0</v>
      </c>
      <c r="C37" s="723"/>
      <c r="D37" s="723"/>
      <c r="E37" s="723"/>
      <c r="F37" s="723"/>
      <c r="G37" s="71" t="e">
        <f>LOOKUP(B37, Lists!$C$7:$C$78, Lists!$D$7:$D$78)</f>
        <v>#N/A</v>
      </c>
      <c r="H37" s="71" t="e">
        <f>LOOKUP(B37, Lists!$C$7:$C$78, Lists!$E$7:$E$78)</f>
        <v>#N/A</v>
      </c>
      <c r="I37" s="25" t="e">
        <f>LOOKUP(B37, Lists!$C$7:$C$78, Lists!$F$7:$F$78)</f>
        <v>#N/A</v>
      </c>
      <c r="J37" s="25" t="e">
        <f>LOOKUP(B37, Lists!$C$7:$C$78, Lists!$G$7:$G$78)</f>
        <v>#N/A</v>
      </c>
      <c r="K37" s="25" t="e">
        <f>LOOKUP(B37, Lists!$C$7:$C$78, Lists!$H$7:$H$78)</f>
        <v>#N/A</v>
      </c>
      <c r="L37" s="37"/>
      <c r="M37" s="227"/>
      <c r="N37" s="71" t="e">
        <f>LOOKUP(B37, Lists!$C$7:$C$79, Lists!$I$7:$I$79)</f>
        <v>#N/A</v>
      </c>
      <c r="O37" s="10"/>
      <c r="P37" s="586" t="e">
        <f>LOOKUP(B37, Lists!$C$7:$C$79, Lists!$M$7:$M$79)</f>
        <v>#N/A</v>
      </c>
      <c r="Q37" s="596" t="e">
        <f>LOOKUP(B37, Lists!$C$7:$C$79, Lists!$J$7:$J$79)</f>
        <v>#N/A</v>
      </c>
      <c r="R37" s="596" t="e">
        <f>LOOKUP(B37, Lists!$C$7:$C$79, Lists!$K$7:$K$79)</f>
        <v>#N/A</v>
      </c>
      <c r="S37" s="597"/>
      <c r="T37" s="601">
        <f t="shared" si="0"/>
        <v>0</v>
      </c>
      <c r="U37" s="587" t="e">
        <f>LOOKUP(B37, Lists!$C$7:$C$79, Lists!$L$7:$L$79)</f>
        <v>#N/A</v>
      </c>
    </row>
    <row r="38" spans="2:21" ht="15.95" hidden="1" customHeight="1">
      <c r="B38" s="722">
        <f>'2 - Resilience Assessment'!N143</f>
        <v>0</v>
      </c>
      <c r="C38" s="723"/>
      <c r="D38" s="723"/>
      <c r="E38" s="723"/>
      <c r="F38" s="723"/>
      <c r="G38" s="71" t="e">
        <f>LOOKUP(B38, Lists!$C$7:$C$78, Lists!$D$7:$D$78)</f>
        <v>#N/A</v>
      </c>
      <c r="H38" s="71" t="e">
        <f>LOOKUP(B38, Lists!$C$7:$C$78, Lists!$E$7:$E$78)</f>
        <v>#N/A</v>
      </c>
      <c r="I38" s="25" t="e">
        <f>LOOKUP(B38, Lists!$C$7:$C$78, Lists!$F$7:$F$78)</f>
        <v>#N/A</v>
      </c>
      <c r="J38" s="25" t="e">
        <f>LOOKUP(B38, Lists!$C$7:$C$78, Lists!$G$7:$G$78)</f>
        <v>#N/A</v>
      </c>
      <c r="K38" s="25" t="e">
        <f>LOOKUP(B38, Lists!$C$7:$C$78, Lists!$H$7:$H$78)</f>
        <v>#N/A</v>
      </c>
      <c r="L38" s="37"/>
      <c r="M38" s="227"/>
      <c r="N38" s="71" t="e">
        <f>LOOKUP(B38, Lists!$C$7:$C$79, Lists!$I$7:$I$79)</f>
        <v>#N/A</v>
      </c>
      <c r="O38" s="10"/>
      <c r="P38" s="586" t="e">
        <f>LOOKUP(B38, Lists!$C$7:$C$79, Lists!$M$7:$M$79)</f>
        <v>#N/A</v>
      </c>
      <c r="Q38" s="596" t="e">
        <f>LOOKUP(B38, Lists!$C$7:$C$79, Lists!$J$7:$J$79)</f>
        <v>#N/A</v>
      </c>
      <c r="R38" s="596" t="e">
        <f>LOOKUP(B38, Lists!$C$7:$C$79, Lists!$K$7:$K$79)</f>
        <v>#N/A</v>
      </c>
      <c r="S38" s="597"/>
      <c r="T38" s="601">
        <f t="shared" si="0"/>
        <v>0</v>
      </c>
      <c r="U38" s="587" t="e">
        <f>LOOKUP(B38, Lists!$C$7:$C$79, Lists!$L$7:$L$79)</f>
        <v>#N/A</v>
      </c>
    </row>
    <row r="39" spans="2:21" ht="15.95" hidden="1" customHeight="1">
      <c r="B39" s="722">
        <f>'2 - Resilience Assessment'!N144</f>
        <v>0</v>
      </c>
      <c r="C39" s="723"/>
      <c r="D39" s="723"/>
      <c r="E39" s="723"/>
      <c r="F39" s="723"/>
      <c r="G39" s="71" t="e">
        <f>LOOKUP(B39, Lists!$C$7:$C$78, Lists!$D$7:$D$78)</f>
        <v>#N/A</v>
      </c>
      <c r="H39" s="71" t="e">
        <f>LOOKUP(B39, Lists!$C$7:$C$78, Lists!$E$7:$E$78)</f>
        <v>#N/A</v>
      </c>
      <c r="I39" s="25" t="e">
        <f>LOOKUP(B39, Lists!$C$7:$C$78, Lists!$F$7:$F$78)</f>
        <v>#N/A</v>
      </c>
      <c r="J39" s="25" t="e">
        <f>LOOKUP(B39, Lists!$C$7:$C$78, Lists!$G$7:$G$78)</f>
        <v>#N/A</v>
      </c>
      <c r="K39" s="25" t="e">
        <f>LOOKUP(B39, Lists!$C$7:$C$78, Lists!$H$7:$H$78)</f>
        <v>#N/A</v>
      </c>
      <c r="L39" s="37"/>
      <c r="M39" s="227"/>
      <c r="N39" s="71" t="e">
        <f>LOOKUP(B39, Lists!$C$7:$C$79, Lists!$I$7:$I$79)</f>
        <v>#N/A</v>
      </c>
      <c r="O39" s="10"/>
      <c r="P39" s="586" t="e">
        <f>LOOKUP(B39, Lists!$C$7:$C$79, Lists!$M$7:$M$79)</f>
        <v>#N/A</v>
      </c>
      <c r="Q39" s="596" t="e">
        <f>LOOKUP(B39, Lists!$C$7:$C$79, Lists!$J$7:$J$79)</f>
        <v>#N/A</v>
      </c>
      <c r="R39" s="596" t="e">
        <f>LOOKUP(B39, Lists!$C$7:$C$79, Lists!$K$7:$K$79)</f>
        <v>#N/A</v>
      </c>
      <c r="S39" s="597"/>
      <c r="T39" s="601">
        <f t="shared" si="0"/>
        <v>0</v>
      </c>
      <c r="U39" s="587" t="e">
        <f>LOOKUP(B39, Lists!$C$7:$C$79, Lists!$L$7:$L$79)</f>
        <v>#N/A</v>
      </c>
    </row>
    <row r="40" spans="2:21" ht="15.95" hidden="1" customHeight="1">
      <c r="B40" s="722">
        <f>'2 - Resilience Assessment'!N145</f>
        <v>0</v>
      </c>
      <c r="C40" s="723"/>
      <c r="D40" s="723"/>
      <c r="E40" s="723"/>
      <c r="F40" s="723"/>
      <c r="G40" s="71" t="e">
        <f>LOOKUP(B40, Lists!$C$7:$C$78, Lists!$D$7:$D$78)</f>
        <v>#N/A</v>
      </c>
      <c r="H40" s="71" t="e">
        <f>LOOKUP(B40, Lists!$C$7:$C$78, Lists!$E$7:$E$78)</f>
        <v>#N/A</v>
      </c>
      <c r="I40" s="25" t="e">
        <f>LOOKUP(B40, Lists!$C$7:$C$78, Lists!$F$7:$F$78)</f>
        <v>#N/A</v>
      </c>
      <c r="J40" s="25" t="e">
        <f>LOOKUP(B40, Lists!$C$7:$C$78, Lists!$G$7:$G$78)</f>
        <v>#N/A</v>
      </c>
      <c r="K40" s="25" t="e">
        <f>LOOKUP(B40, Lists!$C$7:$C$78, Lists!$H$7:$H$78)</f>
        <v>#N/A</v>
      </c>
      <c r="L40" s="37"/>
      <c r="M40" s="227"/>
      <c r="N40" s="71" t="e">
        <f>LOOKUP(B40, Lists!$C$7:$C$79, Lists!$I$7:$I$79)</f>
        <v>#N/A</v>
      </c>
      <c r="O40" s="10"/>
      <c r="P40" s="586" t="e">
        <f>LOOKUP(B40, Lists!$C$7:$C$79, Lists!$M$7:$M$79)</f>
        <v>#N/A</v>
      </c>
      <c r="Q40" s="596" t="e">
        <f>LOOKUP(B40, Lists!$C$7:$C$79, Lists!$J$7:$J$79)</f>
        <v>#N/A</v>
      </c>
      <c r="R40" s="596" t="e">
        <f>LOOKUP(B40, Lists!$C$7:$C$79, Lists!$K$7:$K$79)</f>
        <v>#N/A</v>
      </c>
      <c r="S40" s="597"/>
      <c r="T40" s="601">
        <f t="shared" si="0"/>
        <v>0</v>
      </c>
      <c r="U40" s="587" t="e">
        <f>LOOKUP(B40, Lists!$C$7:$C$79, Lists!$L$7:$L$79)</f>
        <v>#N/A</v>
      </c>
    </row>
    <row r="41" spans="2:21" ht="15.95" hidden="1" customHeight="1">
      <c r="B41" s="722">
        <f>'2 - Resilience Assessment'!N146</f>
        <v>0</v>
      </c>
      <c r="C41" s="723"/>
      <c r="D41" s="723"/>
      <c r="E41" s="723"/>
      <c r="F41" s="723"/>
      <c r="G41" s="71" t="e">
        <f>LOOKUP(B41, Lists!$C$7:$C$78, Lists!$D$7:$D$78)</f>
        <v>#N/A</v>
      </c>
      <c r="H41" s="71" t="e">
        <f>LOOKUP(B41, Lists!$C$7:$C$78, Lists!$E$7:$E$78)</f>
        <v>#N/A</v>
      </c>
      <c r="I41" s="25" t="e">
        <f>LOOKUP(B41, Lists!$C$7:$C$78, Lists!$F$7:$F$78)</f>
        <v>#N/A</v>
      </c>
      <c r="J41" s="25" t="e">
        <f>LOOKUP(B41, Lists!$C$7:$C$78, Lists!$G$7:$G$78)</f>
        <v>#N/A</v>
      </c>
      <c r="K41" s="25" t="e">
        <f>LOOKUP(B41, Lists!$C$7:$C$78, Lists!$H$7:$H$78)</f>
        <v>#N/A</v>
      </c>
      <c r="L41" s="37"/>
      <c r="M41" s="227"/>
      <c r="N41" s="71" t="e">
        <f>LOOKUP(B41, Lists!$C$7:$C$79, Lists!$I$7:$I$79)</f>
        <v>#N/A</v>
      </c>
      <c r="O41" s="10"/>
      <c r="P41" s="586" t="e">
        <f>LOOKUP(B41, Lists!$C$7:$C$79, Lists!$M$7:$M$79)</f>
        <v>#N/A</v>
      </c>
      <c r="Q41" s="596" t="e">
        <f>LOOKUP(B41, Lists!$C$7:$C$79, Lists!$J$7:$J$79)</f>
        <v>#N/A</v>
      </c>
      <c r="R41" s="596" t="e">
        <f>LOOKUP(B41, Lists!$C$7:$C$79, Lists!$K$7:$K$79)</f>
        <v>#N/A</v>
      </c>
      <c r="S41" s="597"/>
      <c r="T41" s="601">
        <f t="shared" si="0"/>
        <v>0</v>
      </c>
      <c r="U41" s="587" t="e">
        <f>LOOKUP(B41, Lists!$C$7:$C$79, Lists!$L$7:$L$79)</f>
        <v>#N/A</v>
      </c>
    </row>
    <row r="42" spans="2:21" ht="15.95" hidden="1" customHeight="1">
      <c r="B42" s="722">
        <f>'2 - Resilience Assessment'!N147</f>
        <v>0</v>
      </c>
      <c r="C42" s="723"/>
      <c r="D42" s="723"/>
      <c r="E42" s="723"/>
      <c r="F42" s="723"/>
      <c r="G42" s="71" t="e">
        <f>LOOKUP(B42, Lists!$C$7:$C$78, Lists!$D$7:$D$78)</f>
        <v>#N/A</v>
      </c>
      <c r="H42" s="71" t="e">
        <f>LOOKUP(B42, Lists!$C$7:$C$78, Lists!$E$7:$E$78)</f>
        <v>#N/A</v>
      </c>
      <c r="I42" s="25" t="e">
        <f>LOOKUP(B42, Lists!$C$7:$C$78, Lists!$F$7:$F$78)</f>
        <v>#N/A</v>
      </c>
      <c r="J42" s="25" t="e">
        <f>LOOKUP(B42, Lists!$C$7:$C$78, Lists!$G$7:$G$78)</f>
        <v>#N/A</v>
      </c>
      <c r="K42" s="25" t="e">
        <f>LOOKUP(B42, Lists!$C$7:$C$78, Lists!$H$7:$H$78)</f>
        <v>#N/A</v>
      </c>
      <c r="L42" s="37"/>
      <c r="M42" s="227"/>
      <c r="N42" s="71" t="e">
        <f>LOOKUP(B42, Lists!$C$7:$C$79, Lists!$I$7:$I$79)</f>
        <v>#N/A</v>
      </c>
      <c r="O42" s="10"/>
      <c r="P42" s="586" t="e">
        <f>LOOKUP(B42, Lists!$C$7:$C$79, Lists!$M$7:$M$79)</f>
        <v>#N/A</v>
      </c>
      <c r="Q42" s="596" t="e">
        <f>LOOKUP(B42, Lists!$C$7:$C$79, Lists!$J$7:$J$79)</f>
        <v>#N/A</v>
      </c>
      <c r="R42" s="596" t="e">
        <f>LOOKUP(B42, Lists!$C$7:$C$79, Lists!$K$7:$K$79)</f>
        <v>#N/A</v>
      </c>
      <c r="S42" s="597"/>
      <c r="T42" s="601">
        <f t="shared" si="0"/>
        <v>0</v>
      </c>
      <c r="U42" s="587" t="e">
        <f>LOOKUP(B42, Lists!$C$7:$C$79, Lists!$L$7:$L$79)</f>
        <v>#N/A</v>
      </c>
    </row>
    <row r="43" spans="2:21" ht="15.95" hidden="1" customHeight="1">
      <c r="B43" s="722">
        <f>'2 - Resilience Assessment'!N148</f>
        <v>0</v>
      </c>
      <c r="C43" s="723"/>
      <c r="D43" s="723"/>
      <c r="E43" s="723"/>
      <c r="F43" s="723"/>
      <c r="G43" s="71" t="e">
        <f>LOOKUP(B43, Lists!$C$7:$C$78, Lists!$D$7:$D$78)</f>
        <v>#N/A</v>
      </c>
      <c r="H43" s="71" t="e">
        <f>LOOKUP(B43, Lists!$C$7:$C$78, Lists!$E$7:$E$78)</f>
        <v>#N/A</v>
      </c>
      <c r="I43" s="25" t="e">
        <f>LOOKUP(B43, Lists!$C$7:$C$78, Lists!$F$7:$F$78)</f>
        <v>#N/A</v>
      </c>
      <c r="J43" s="25" t="e">
        <f>LOOKUP(B43, Lists!$C$7:$C$78, Lists!$G$7:$G$78)</f>
        <v>#N/A</v>
      </c>
      <c r="K43" s="25" t="e">
        <f>LOOKUP(B43, Lists!$C$7:$C$78, Lists!$H$7:$H$78)</f>
        <v>#N/A</v>
      </c>
      <c r="L43" s="37"/>
      <c r="M43" s="227"/>
      <c r="N43" s="71" t="e">
        <f>LOOKUP(B43, Lists!$C$7:$C$79, Lists!$I$7:$I$79)</f>
        <v>#N/A</v>
      </c>
      <c r="O43" s="10"/>
      <c r="P43" s="586" t="e">
        <f>LOOKUP(B43, Lists!$C$7:$C$79, Lists!$M$7:$M$79)</f>
        <v>#N/A</v>
      </c>
      <c r="Q43" s="596" t="e">
        <f>LOOKUP(B43, Lists!$C$7:$C$79, Lists!$J$7:$J$79)</f>
        <v>#N/A</v>
      </c>
      <c r="R43" s="596" t="e">
        <f>LOOKUP(B43, Lists!$C$7:$C$79, Lists!$K$7:$K$79)</f>
        <v>#N/A</v>
      </c>
      <c r="S43" s="597"/>
      <c r="T43" s="601">
        <f t="shared" si="0"/>
        <v>0</v>
      </c>
      <c r="U43" s="587" t="e">
        <f>LOOKUP(B43, Lists!$C$7:$C$79, Lists!$L$7:$L$79)</f>
        <v>#N/A</v>
      </c>
    </row>
    <row r="44" spans="2:21" ht="15.95" hidden="1" customHeight="1">
      <c r="B44" s="722">
        <f>'2 - Resilience Assessment'!N149</f>
        <v>0</v>
      </c>
      <c r="C44" s="723"/>
      <c r="D44" s="723"/>
      <c r="E44" s="723"/>
      <c r="F44" s="723"/>
      <c r="G44" s="71" t="e">
        <f>LOOKUP(B44, Lists!$C$7:$C$78, Lists!$D$7:$D$78)</f>
        <v>#N/A</v>
      </c>
      <c r="H44" s="71" t="e">
        <f>LOOKUP(B44, Lists!$C$7:$C$78, Lists!$E$7:$E$78)</f>
        <v>#N/A</v>
      </c>
      <c r="I44" s="25" t="e">
        <f>LOOKUP(B44, Lists!$C$7:$C$78, Lists!$F$7:$F$78)</f>
        <v>#N/A</v>
      </c>
      <c r="J44" s="25" t="e">
        <f>LOOKUP(B44, Lists!$C$7:$C$78, Lists!$G$7:$G$78)</f>
        <v>#N/A</v>
      </c>
      <c r="K44" s="25" t="e">
        <f>LOOKUP(B44, Lists!$C$7:$C$78, Lists!$H$7:$H$78)</f>
        <v>#N/A</v>
      </c>
      <c r="L44" s="37"/>
      <c r="M44" s="227"/>
      <c r="N44" s="71" t="e">
        <f>LOOKUP(B44, Lists!$C$7:$C$79, Lists!$I$7:$I$79)</f>
        <v>#N/A</v>
      </c>
      <c r="O44" s="10"/>
      <c r="P44" s="586" t="e">
        <f>LOOKUP(B44, Lists!$C$7:$C$79, Lists!$M$7:$M$79)</f>
        <v>#N/A</v>
      </c>
      <c r="Q44" s="596" t="e">
        <f>LOOKUP(B44, Lists!$C$7:$C$79, Lists!$J$7:$J$79)</f>
        <v>#N/A</v>
      </c>
      <c r="R44" s="596" t="e">
        <f>LOOKUP(B44, Lists!$C$7:$C$79, Lists!$K$7:$K$79)</f>
        <v>#N/A</v>
      </c>
      <c r="S44" s="597"/>
      <c r="T44" s="601">
        <f t="shared" si="0"/>
        <v>0</v>
      </c>
      <c r="U44" s="587" t="e">
        <f>LOOKUP(B44, Lists!$C$7:$C$79, Lists!$L$7:$L$79)</f>
        <v>#N/A</v>
      </c>
    </row>
    <row r="45" spans="2:21" ht="15.95" hidden="1" customHeight="1">
      <c r="B45" s="722">
        <f>'2 - Resilience Assessment'!N150</f>
        <v>0</v>
      </c>
      <c r="C45" s="723"/>
      <c r="D45" s="723"/>
      <c r="E45" s="723"/>
      <c r="F45" s="723"/>
      <c r="G45" s="71" t="e">
        <f>LOOKUP(B45, Lists!$C$7:$C$78, Lists!$D$7:$D$78)</f>
        <v>#N/A</v>
      </c>
      <c r="H45" s="71" t="e">
        <f>LOOKUP(B45, Lists!$C$7:$C$78, Lists!$E$7:$E$78)</f>
        <v>#N/A</v>
      </c>
      <c r="I45" s="25" t="e">
        <f>LOOKUP(B45, Lists!$C$7:$C$78, Lists!$F$7:$F$78)</f>
        <v>#N/A</v>
      </c>
      <c r="J45" s="25" t="e">
        <f>LOOKUP(B45, Lists!$C$7:$C$78, Lists!$G$7:$G$78)</f>
        <v>#N/A</v>
      </c>
      <c r="K45" s="25" t="e">
        <f>LOOKUP(B45, Lists!$C$7:$C$78, Lists!$H$7:$H$78)</f>
        <v>#N/A</v>
      </c>
      <c r="L45" s="37"/>
      <c r="M45" s="227"/>
      <c r="N45" s="71" t="e">
        <f>LOOKUP(B45, Lists!$C$7:$C$79, Lists!$I$7:$I$79)</f>
        <v>#N/A</v>
      </c>
      <c r="O45" s="10"/>
      <c r="P45" s="586" t="e">
        <f>LOOKUP(B45, Lists!$C$7:$C$79, Lists!$M$7:$M$79)</f>
        <v>#N/A</v>
      </c>
      <c r="Q45" s="596" t="e">
        <f>LOOKUP(B45, Lists!$C$7:$C$79, Lists!$J$7:$J$79)</f>
        <v>#N/A</v>
      </c>
      <c r="R45" s="596" t="e">
        <f>LOOKUP(B45, Lists!$C$7:$C$79, Lists!$K$7:$K$79)</f>
        <v>#N/A</v>
      </c>
      <c r="S45" s="597"/>
      <c r="T45" s="601">
        <f t="shared" si="0"/>
        <v>0</v>
      </c>
      <c r="U45" s="587" t="e">
        <f>LOOKUP(B45, Lists!$C$7:$C$79, Lists!$L$7:$L$79)</f>
        <v>#N/A</v>
      </c>
    </row>
    <row r="46" spans="2:21" ht="15.95" hidden="1" customHeight="1">
      <c r="B46" s="722">
        <f>'2 - Resilience Assessment'!N151</f>
        <v>0</v>
      </c>
      <c r="C46" s="723"/>
      <c r="D46" s="723"/>
      <c r="E46" s="723"/>
      <c r="F46" s="723"/>
      <c r="G46" s="71" t="e">
        <f>LOOKUP(B46, Lists!$C$7:$C$78, Lists!$D$7:$D$78)</f>
        <v>#N/A</v>
      </c>
      <c r="H46" s="71" t="e">
        <f>LOOKUP(B46, Lists!$C$7:$C$78, Lists!$E$7:$E$78)</f>
        <v>#N/A</v>
      </c>
      <c r="I46" s="25" t="e">
        <f>LOOKUP(B46, Lists!$C$7:$C$78, Lists!$F$7:$F$78)</f>
        <v>#N/A</v>
      </c>
      <c r="J46" s="25" t="e">
        <f>LOOKUP(B46, Lists!$C$7:$C$78, Lists!$G$7:$G$78)</f>
        <v>#N/A</v>
      </c>
      <c r="K46" s="25" t="e">
        <f>LOOKUP(B46, Lists!$C$7:$C$78, Lists!$H$7:$H$78)</f>
        <v>#N/A</v>
      </c>
      <c r="L46" s="37"/>
      <c r="M46" s="227"/>
      <c r="N46" s="71" t="e">
        <f>LOOKUP(B46, Lists!$C$7:$C$79, Lists!$I$7:$I$79)</f>
        <v>#N/A</v>
      </c>
      <c r="O46" s="10"/>
      <c r="P46" s="586" t="e">
        <f>LOOKUP(B46, Lists!$C$7:$C$79, Lists!$M$7:$M$79)</f>
        <v>#N/A</v>
      </c>
      <c r="Q46" s="596" t="e">
        <f>LOOKUP(B46, Lists!$C$7:$C$79, Lists!$J$7:$J$79)</f>
        <v>#N/A</v>
      </c>
      <c r="R46" s="596" t="e">
        <f>LOOKUP(B46, Lists!$C$7:$C$79, Lists!$K$7:$K$79)</f>
        <v>#N/A</v>
      </c>
      <c r="S46" s="597"/>
      <c r="T46" s="601">
        <f t="shared" si="0"/>
        <v>0</v>
      </c>
      <c r="U46" s="587" t="e">
        <f>LOOKUP(B46, Lists!$C$7:$C$79, Lists!$L$7:$L$79)</f>
        <v>#N/A</v>
      </c>
    </row>
    <row r="47" spans="2:21" ht="15.95" hidden="1" customHeight="1">
      <c r="B47" s="722">
        <f>'2 - Resilience Assessment'!N152</f>
        <v>0</v>
      </c>
      <c r="C47" s="723"/>
      <c r="D47" s="723"/>
      <c r="E47" s="723"/>
      <c r="F47" s="723"/>
      <c r="G47" s="71" t="e">
        <f>LOOKUP(B47, Lists!$C$7:$C$78, Lists!$D$7:$D$78)</f>
        <v>#N/A</v>
      </c>
      <c r="H47" s="71" t="e">
        <f>LOOKUP(B47, Lists!$C$7:$C$78, Lists!$E$7:$E$78)</f>
        <v>#N/A</v>
      </c>
      <c r="I47" s="25" t="e">
        <f>LOOKUP(B47, Lists!$C$7:$C$78, Lists!$F$7:$F$78)</f>
        <v>#N/A</v>
      </c>
      <c r="J47" s="25" t="e">
        <f>LOOKUP(B47, Lists!$C$7:$C$78, Lists!$G$7:$G$78)</f>
        <v>#N/A</v>
      </c>
      <c r="K47" s="25" t="e">
        <f>LOOKUP(B47, Lists!$C$7:$C$78, Lists!$H$7:$H$78)</f>
        <v>#N/A</v>
      </c>
      <c r="L47" s="37"/>
      <c r="M47" s="227"/>
      <c r="N47" s="71" t="e">
        <f>LOOKUP(B47, Lists!$C$7:$C$79, Lists!$I$7:$I$79)</f>
        <v>#N/A</v>
      </c>
      <c r="O47" s="10"/>
      <c r="P47" s="586" t="e">
        <f>LOOKUP(B47, Lists!$C$7:$C$79, Lists!$M$7:$M$79)</f>
        <v>#N/A</v>
      </c>
      <c r="Q47" s="596" t="e">
        <f>LOOKUP(B47, Lists!$C$7:$C$79, Lists!$J$7:$J$79)</f>
        <v>#N/A</v>
      </c>
      <c r="R47" s="596" t="e">
        <f>LOOKUP(B47, Lists!$C$7:$C$79, Lists!$K$7:$K$79)</f>
        <v>#N/A</v>
      </c>
      <c r="S47" s="597"/>
      <c r="T47" s="601">
        <f t="shared" si="0"/>
        <v>0</v>
      </c>
      <c r="U47" s="587" t="e">
        <f>LOOKUP(B47, Lists!$C$7:$C$79, Lists!$L$7:$L$79)</f>
        <v>#N/A</v>
      </c>
    </row>
    <row r="48" spans="2:21" ht="15.95" hidden="1" customHeight="1">
      <c r="B48" s="722">
        <f>'2 - Resilience Assessment'!N153</f>
        <v>0</v>
      </c>
      <c r="C48" s="723"/>
      <c r="D48" s="723"/>
      <c r="E48" s="723"/>
      <c r="F48" s="723"/>
      <c r="G48" s="71" t="e">
        <f>LOOKUP(B48, Lists!$C$7:$C$78, Lists!$D$7:$D$78)</f>
        <v>#N/A</v>
      </c>
      <c r="H48" s="71" t="e">
        <f>LOOKUP(B48, Lists!$C$7:$C$78, Lists!$E$7:$E$78)</f>
        <v>#N/A</v>
      </c>
      <c r="I48" s="25" t="e">
        <f>LOOKUP(B48, Lists!$C$7:$C$78, Lists!$F$7:$F$78)</f>
        <v>#N/A</v>
      </c>
      <c r="J48" s="25" t="e">
        <f>LOOKUP(B48, Lists!$C$7:$C$78, Lists!$G$7:$G$78)</f>
        <v>#N/A</v>
      </c>
      <c r="K48" s="25" t="e">
        <f>LOOKUP(B48, Lists!$C$7:$C$78, Lists!$H$7:$H$78)</f>
        <v>#N/A</v>
      </c>
      <c r="L48" s="37"/>
      <c r="M48" s="227"/>
      <c r="N48" s="71" t="e">
        <f>LOOKUP(B48, Lists!$C$7:$C$79, Lists!$I$7:$I$79)</f>
        <v>#N/A</v>
      </c>
      <c r="O48" s="10"/>
      <c r="P48" s="586" t="e">
        <f>LOOKUP(B48, Lists!$C$7:$C$79, Lists!$M$7:$M$79)</f>
        <v>#N/A</v>
      </c>
      <c r="Q48" s="596" t="e">
        <f>LOOKUP(B48, Lists!$C$7:$C$79, Lists!$J$7:$J$79)</f>
        <v>#N/A</v>
      </c>
      <c r="R48" s="596" t="e">
        <f>LOOKUP(B48, Lists!$C$7:$C$79, Lists!$K$7:$K$79)</f>
        <v>#N/A</v>
      </c>
      <c r="S48" s="597"/>
      <c r="T48" s="601">
        <f t="shared" si="0"/>
        <v>0</v>
      </c>
      <c r="U48" s="587" t="e">
        <f>LOOKUP(B48, Lists!$C$7:$C$79, Lists!$L$7:$L$79)</f>
        <v>#N/A</v>
      </c>
    </row>
    <row r="49" spans="2:21" ht="15.95" hidden="1" customHeight="1">
      <c r="B49" s="722">
        <f>'2 - Resilience Assessment'!N154</f>
        <v>0</v>
      </c>
      <c r="C49" s="723"/>
      <c r="D49" s="723"/>
      <c r="E49" s="723"/>
      <c r="F49" s="723"/>
      <c r="G49" s="71" t="e">
        <f>LOOKUP(B49, Lists!$C$7:$C$78, Lists!$D$7:$D$78)</f>
        <v>#N/A</v>
      </c>
      <c r="H49" s="71" t="e">
        <f>LOOKUP(B49, Lists!$C$7:$C$78, Lists!$E$7:$E$78)</f>
        <v>#N/A</v>
      </c>
      <c r="I49" s="25" t="e">
        <f>LOOKUP(B49, Lists!$C$7:$C$78, Lists!$F$7:$F$78)</f>
        <v>#N/A</v>
      </c>
      <c r="J49" s="25" t="e">
        <f>LOOKUP(B49, Lists!$C$7:$C$78, Lists!$G$7:$G$78)</f>
        <v>#N/A</v>
      </c>
      <c r="K49" s="25" t="e">
        <f>LOOKUP(B49, Lists!$C$7:$C$78, Lists!$H$7:$H$78)</f>
        <v>#N/A</v>
      </c>
      <c r="L49" s="37"/>
      <c r="M49" s="227"/>
      <c r="N49" s="71" t="e">
        <f>LOOKUP(B49, Lists!$C$7:$C$79, Lists!$I$7:$I$79)</f>
        <v>#N/A</v>
      </c>
      <c r="O49" s="10"/>
      <c r="P49" s="586" t="e">
        <f>LOOKUP(B49, Lists!$C$7:$C$79, Lists!$M$7:$M$79)</f>
        <v>#N/A</v>
      </c>
      <c r="Q49" s="596" t="e">
        <f>LOOKUP(B49, Lists!$C$7:$C$79, Lists!$J$7:$J$79)</f>
        <v>#N/A</v>
      </c>
      <c r="R49" s="596" t="e">
        <f>LOOKUP(B49, Lists!$C$7:$C$79, Lists!$K$7:$K$79)</f>
        <v>#N/A</v>
      </c>
      <c r="S49" s="597"/>
      <c r="T49" s="601">
        <f t="shared" si="0"/>
        <v>0</v>
      </c>
      <c r="U49" s="587" t="e">
        <f>LOOKUP(B49, Lists!$C$7:$C$79, Lists!$L$7:$L$79)</f>
        <v>#N/A</v>
      </c>
    </row>
    <row r="50" spans="2:21" ht="15.95" hidden="1" customHeight="1">
      <c r="B50" s="722">
        <f>'2 - Resilience Assessment'!N155</f>
        <v>0</v>
      </c>
      <c r="C50" s="723"/>
      <c r="D50" s="723"/>
      <c r="E50" s="723"/>
      <c r="F50" s="723"/>
      <c r="G50" s="71" t="e">
        <f>LOOKUP(B50, Lists!$C$7:$C$78, Lists!$D$7:$D$78)</f>
        <v>#N/A</v>
      </c>
      <c r="H50" s="71" t="e">
        <f>LOOKUP(B50, Lists!$C$7:$C$78, Lists!$E$7:$E$78)</f>
        <v>#N/A</v>
      </c>
      <c r="I50" s="25" t="e">
        <f>LOOKUP(B50, Lists!$C$7:$C$78, Lists!$F$7:$F$78)</f>
        <v>#N/A</v>
      </c>
      <c r="J50" s="25" t="e">
        <f>LOOKUP(B50, Lists!$C$7:$C$78, Lists!$G$7:$G$78)</f>
        <v>#N/A</v>
      </c>
      <c r="K50" s="25" t="e">
        <f>LOOKUP(B50, Lists!$C$7:$C$78, Lists!$H$7:$H$78)</f>
        <v>#N/A</v>
      </c>
      <c r="L50" s="37"/>
      <c r="M50" s="227"/>
      <c r="N50" s="71" t="e">
        <f>LOOKUP(B50, Lists!$C$7:$C$79, Lists!$I$7:$I$79)</f>
        <v>#N/A</v>
      </c>
      <c r="O50" s="10"/>
      <c r="P50" s="586" t="e">
        <f>LOOKUP(B50, Lists!$C$7:$C$79, Lists!$M$7:$M$79)</f>
        <v>#N/A</v>
      </c>
      <c r="Q50" s="596" t="e">
        <f>LOOKUP(B50, Lists!$C$7:$C$79, Lists!$J$7:$J$79)</f>
        <v>#N/A</v>
      </c>
      <c r="R50" s="596" t="e">
        <f>LOOKUP(B50, Lists!$C$7:$C$79, Lists!$K$7:$K$79)</f>
        <v>#N/A</v>
      </c>
      <c r="S50" s="597"/>
      <c r="T50" s="601">
        <f t="shared" si="0"/>
        <v>0</v>
      </c>
      <c r="U50" s="587" t="e">
        <f>LOOKUP(B50, Lists!$C$7:$C$79, Lists!$L$7:$L$79)</f>
        <v>#N/A</v>
      </c>
    </row>
    <row r="51" spans="2:21" ht="15.95" hidden="1" customHeight="1">
      <c r="B51" s="722">
        <f>'2 - Resilience Assessment'!N156</f>
        <v>0</v>
      </c>
      <c r="C51" s="723"/>
      <c r="D51" s="723"/>
      <c r="E51" s="723"/>
      <c r="F51" s="723"/>
      <c r="G51" s="71" t="e">
        <f>LOOKUP(B51, Lists!$C$7:$C$78, Lists!$D$7:$D$78)</f>
        <v>#N/A</v>
      </c>
      <c r="H51" s="71" t="e">
        <f>LOOKUP(B51, Lists!$C$7:$C$78, Lists!$E$7:$E$78)</f>
        <v>#N/A</v>
      </c>
      <c r="I51" s="25" t="e">
        <f>LOOKUP(B51, Lists!$C$7:$C$78, Lists!$F$7:$F$78)</f>
        <v>#N/A</v>
      </c>
      <c r="J51" s="25" t="e">
        <f>LOOKUP(B51, Lists!$C$7:$C$78, Lists!$G$7:$G$78)</f>
        <v>#N/A</v>
      </c>
      <c r="K51" s="25" t="e">
        <f>LOOKUP(B51, Lists!$C$7:$C$78, Lists!$H$7:$H$78)</f>
        <v>#N/A</v>
      </c>
      <c r="L51" s="37"/>
      <c r="M51" s="227"/>
      <c r="N51" s="71" t="e">
        <f>LOOKUP(B51, Lists!$C$7:$C$79, Lists!$I$7:$I$79)</f>
        <v>#N/A</v>
      </c>
      <c r="O51" s="10"/>
      <c r="P51" s="586" t="e">
        <f>LOOKUP(B51, Lists!$C$7:$C$79, Lists!$M$7:$M$79)</f>
        <v>#N/A</v>
      </c>
      <c r="Q51" s="596" t="e">
        <f>LOOKUP(B51, Lists!$C$7:$C$79, Lists!$J$7:$J$79)</f>
        <v>#N/A</v>
      </c>
      <c r="R51" s="596" t="e">
        <f>LOOKUP(B51, Lists!$C$7:$C$79, Lists!$K$7:$K$79)</f>
        <v>#N/A</v>
      </c>
      <c r="S51" s="597"/>
      <c r="T51" s="601">
        <f t="shared" si="0"/>
        <v>0</v>
      </c>
      <c r="U51" s="587" t="e">
        <f>LOOKUP(B51, Lists!$C$7:$C$79, Lists!$L$7:$L$79)</f>
        <v>#N/A</v>
      </c>
    </row>
    <row r="52" spans="2:21" ht="15.95" hidden="1" customHeight="1">
      <c r="B52" s="722">
        <f>'2 - Resilience Assessment'!N157</f>
        <v>0</v>
      </c>
      <c r="C52" s="723"/>
      <c r="D52" s="723"/>
      <c r="E52" s="723"/>
      <c r="F52" s="723"/>
      <c r="G52" s="71" t="e">
        <f>LOOKUP(B52, Lists!$C$7:$C$78, Lists!$D$7:$D$78)</f>
        <v>#N/A</v>
      </c>
      <c r="H52" s="71" t="e">
        <f>LOOKUP(B52, Lists!$C$7:$C$78, Lists!$E$7:$E$78)</f>
        <v>#N/A</v>
      </c>
      <c r="I52" s="25" t="e">
        <f>LOOKUP(B52, Lists!$C$7:$C$78, Lists!$F$7:$F$78)</f>
        <v>#N/A</v>
      </c>
      <c r="J52" s="25" t="e">
        <f>LOOKUP(B52, Lists!$C$7:$C$78, Lists!$G$7:$G$78)</f>
        <v>#N/A</v>
      </c>
      <c r="K52" s="25" t="e">
        <f>LOOKUP(B52, Lists!$C$7:$C$78, Lists!$H$7:$H$78)</f>
        <v>#N/A</v>
      </c>
      <c r="L52" s="37"/>
      <c r="M52" s="227"/>
      <c r="N52" s="71" t="e">
        <f>LOOKUP(B52, Lists!$C$7:$C$79, Lists!$I$7:$I$79)</f>
        <v>#N/A</v>
      </c>
      <c r="O52" s="10"/>
      <c r="P52" s="586" t="e">
        <f>LOOKUP(B52, Lists!$C$7:$C$79, Lists!$M$7:$M$79)</f>
        <v>#N/A</v>
      </c>
      <c r="Q52" s="596" t="e">
        <f>LOOKUP(B52, Lists!$C$7:$C$79, Lists!$J$7:$J$79)</f>
        <v>#N/A</v>
      </c>
      <c r="R52" s="596" t="e">
        <f>LOOKUP(B52, Lists!$C$7:$C$79, Lists!$K$7:$K$79)</f>
        <v>#N/A</v>
      </c>
      <c r="S52" s="597"/>
      <c r="T52" s="601">
        <f t="shared" si="0"/>
        <v>0</v>
      </c>
      <c r="U52" s="587" t="e">
        <f>LOOKUP(B52, Lists!$C$7:$C$79, Lists!$L$7:$L$79)</f>
        <v>#N/A</v>
      </c>
    </row>
    <row r="53" spans="2:21" ht="15.95" hidden="1" customHeight="1">
      <c r="B53" s="722">
        <f>'2 - Resilience Assessment'!N158</f>
        <v>0</v>
      </c>
      <c r="C53" s="723"/>
      <c r="D53" s="723"/>
      <c r="E53" s="723"/>
      <c r="F53" s="723"/>
      <c r="G53" s="71" t="e">
        <f>LOOKUP(B53, Lists!$C$7:$C$78, Lists!$D$7:$D$78)</f>
        <v>#N/A</v>
      </c>
      <c r="H53" s="71" t="e">
        <f>LOOKUP(B53, Lists!$C$7:$C$78, Lists!$E$7:$E$78)</f>
        <v>#N/A</v>
      </c>
      <c r="I53" s="25" t="e">
        <f>LOOKUP(B53, Lists!$C$7:$C$78, Lists!$F$7:$F$78)</f>
        <v>#N/A</v>
      </c>
      <c r="J53" s="25" t="e">
        <f>LOOKUP(B53, Lists!$C$7:$C$78, Lists!$G$7:$G$78)</f>
        <v>#N/A</v>
      </c>
      <c r="K53" s="25" t="e">
        <f>LOOKUP(B53, Lists!$C$7:$C$78, Lists!$H$7:$H$78)</f>
        <v>#N/A</v>
      </c>
      <c r="L53" s="37"/>
      <c r="M53" s="227"/>
      <c r="N53" s="71" t="e">
        <f>LOOKUP(B53, Lists!$C$7:$C$79, Lists!$I$7:$I$79)</f>
        <v>#N/A</v>
      </c>
      <c r="O53" s="10"/>
      <c r="P53" s="586" t="e">
        <f>LOOKUP(B53, Lists!$C$7:$C$79, Lists!$M$7:$M$79)</f>
        <v>#N/A</v>
      </c>
      <c r="Q53" s="596" t="e">
        <f>LOOKUP(B53, Lists!$C$7:$C$79, Lists!$J$7:$J$79)</f>
        <v>#N/A</v>
      </c>
      <c r="R53" s="596" t="e">
        <f>LOOKUP(B53, Lists!$C$7:$C$79, Lists!$K$7:$K$79)</f>
        <v>#N/A</v>
      </c>
      <c r="S53" s="597"/>
      <c r="T53" s="601">
        <f t="shared" si="0"/>
        <v>0</v>
      </c>
      <c r="U53" s="587" t="e">
        <f>LOOKUP(B53, Lists!$C$7:$C$79, Lists!$L$7:$L$79)</f>
        <v>#N/A</v>
      </c>
    </row>
    <row r="54" spans="2:21" ht="15.95" hidden="1" customHeight="1">
      <c r="B54" s="722">
        <f>'2 - Resilience Assessment'!N159</f>
        <v>0</v>
      </c>
      <c r="C54" s="723"/>
      <c r="D54" s="723"/>
      <c r="E54" s="723"/>
      <c r="F54" s="723"/>
      <c r="G54" s="71" t="e">
        <f>LOOKUP(B54, Lists!$C$7:$C$78, Lists!$D$7:$D$78)</f>
        <v>#N/A</v>
      </c>
      <c r="H54" s="71" t="e">
        <f>LOOKUP(B54, Lists!$C$7:$C$78, Lists!$E$7:$E$78)</f>
        <v>#N/A</v>
      </c>
      <c r="I54" s="25" t="e">
        <f>LOOKUP(B54, Lists!$C$7:$C$78, Lists!$F$7:$F$78)</f>
        <v>#N/A</v>
      </c>
      <c r="J54" s="25" t="e">
        <f>LOOKUP(B54, Lists!$C$7:$C$78, Lists!$G$7:$G$78)</f>
        <v>#N/A</v>
      </c>
      <c r="K54" s="25" t="e">
        <f>LOOKUP(B54, Lists!$C$7:$C$78, Lists!$H$7:$H$78)</f>
        <v>#N/A</v>
      </c>
      <c r="L54" s="37"/>
      <c r="M54" s="227"/>
      <c r="N54" s="71" t="e">
        <f>LOOKUP(B54, Lists!$C$7:$C$79, Lists!$I$7:$I$79)</f>
        <v>#N/A</v>
      </c>
      <c r="O54" s="10"/>
      <c r="P54" s="586" t="e">
        <f>LOOKUP(B54, Lists!$C$7:$C$79, Lists!$M$7:$M$79)</f>
        <v>#N/A</v>
      </c>
      <c r="Q54" s="596" t="e">
        <f>LOOKUP(B54, Lists!$C$7:$C$79, Lists!$J$7:$J$79)</f>
        <v>#N/A</v>
      </c>
      <c r="R54" s="596" t="e">
        <f>LOOKUP(B54, Lists!$C$7:$C$79, Lists!$K$7:$K$79)</f>
        <v>#N/A</v>
      </c>
      <c r="S54" s="597"/>
      <c r="T54" s="601">
        <f t="shared" si="0"/>
        <v>0</v>
      </c>
      <c r="U54" s="587" t="e">
        <f>LOOKUP(B54, Lists!$C$7:$C$79, Lists!$L$7:$L$79)</f>
        <v>#N/A</v>
      </c>
    </row>
    <row r="55" spans="2:21" ht="15.95" hidden="1" customHeight="1">
      <c r="B55" s="722">
        <f>'2 - Resilience Assessment'!N160</f>
        <v>0</v>
      </c>
      <c r="C55" s="723"/>
      <c r="D55" s="723"/>
      <c r="E55" s="723"/>
      <c r="F55" s="723"/>
      <c r="G55" s="71" t="e">
        <f>LOOKUP(B55, Lists!$C$7:$C$78, Lists!$D$7:$D$78)</f>
        <v>#N/A</v>
      </c>
      <c r="H55" s="71" t="e">
        <f>LOOKUP(B55, Lists!$C$7:$C$78, Lists!$E$7:$E$78)</f>
        <v>#N/A</v>
      </c>
      <c r="I55" s="25" t="e">
        <f>LOOKUP(B55, Lists!$C$7:$C$78, Lists!$F$7:$F$78)</f>
        <v>#N/A</v>
      </c>
      <c r="J55" s="25" t="e">
        <f>LOOKUP(B55, Lists!$C$7:$C$78, Lists!$G$7:$G$78)</f>
        <v>#N/A</v>
      </c>
      <c r="K55" s="25" t="e">
        <f>LOOKUP(B55, Lists!$C$7:$C$78, Lists!$H$7:$H$78)</f>
        <v>#N/A</v>
      </c>
      <c r="L55" s="37"/>
      <c r="M55" s="227"/>
      <c r="N55" s="71" t="e">
        <f>LOOKUP(B55, Lists!$C$7:$C$79, Lists!$I$7:$I$79)</f>
        <v>#N/A</v>
      </c>
      <c r="O55" s="10"/>
      <c r="P55" s="586" t="e">
        <f>LOOKUP(B55, Lists!$C$7:$C$79, Lists!$M$7:$M$79)</f>
        <v>#N/A</v>
      </c>
      <c r="Q55" s="596" t="e">
        <f>LOOKUP(B55, Lists!$C$7:$C$79, Lists!$J$7:$J$79)</f>
        <v>#N/A</v>
      </c>
      <c r="R55" s="596" t="e">
        <f>LOOKUP(B55, Lists!$C$7:$C$79, Lists!$K$7:$K$79)</f>
        <v>#N/A</v>
      </c>
      <c r="S55" s="597"/>
      <c r="T55" s="601">
        <f t="shared" si="0"/>
        <v>0</v>
      </c>
      <c r="U55" s="587" t="e">
        <f>LOOKUP(B55, Lists!$C$7:$C$79, Lists!$L$7:$L$79)</f>
        <v>#N/A</v>
      </c>
    </row>
    <row r="56" spans="2:21" ht="15.95" hidden="1" customHeight="1">
      <c r="B56" s="722">
        <f>'2 - Resilience Assessment'!N161</f>
        <v>0</v>
      </c>
      <c r="C56" s="723"/>
      <c r="D56" s="723"/>
      <c r="E56" s="723"/>
      <c r="F56" s="723"/>
      <c r="G56" s="71" t="e">
        <f>LOOKUP(B56, Lists!$C$7:$C$78, Lists!$D$7:$D$78)</f>
        <v>#N/A</v>
      </c>
      <c r="H56" s="71" t="e">
        <f>LOOKUP(B56, Lists!$C$7:$C$78, Lists!$E$7:$E$78)</f>
        <v>#N/A</v>
      </c>
      <c r="I56" s="25" t="e">
        <f>LOOKUP(B56, Lists!$C$7:$C$78, Lists!$F$7:$F$78)</f>
        <v>#N/A</v>
      </c>
      <c r="J56" s="25" t="e">
        <f>LOOKUP(B56, Lists!$C$7:$C$78, Lists!$G$7:$G$78)</f>
        <v>#N/A</v>
      </c>
      <c r="K56" s="25" t="e">
        <f>LOOKUP(B56, Lists!$C$7:$C$78, Lists!$H$7:$H$78)</f>
        <v>#N/A</v>
      </c>
      <c r="L56" s="37"/>
      <c r="M56" s="227"/>
      <c r="N56" s="71" t="e">
        <f>LOOKUP(B56, Lists!$C$7:$C$79, Lists!$I$7:$I$79)</f>
        <v>#N/A</v>
      </c>
      <c r="O56" s="10"/>
      <c r="P56" s="586" t="e">
        <f>LOOKUP(B56, Lists!$C$7:$C$79, Lists!$M$7:$M$79)</f>
        <v>#N/A</v>
      </c>
      <c r="Q56" s="596" t="e">
        <f>LOOKUP(B56, Lists!$C$7:$C$79, Lists!$J$7:$J$79)</f>
        <v>#N/A</v>
      </c>
      <c r="R56" s="596" t="e">
        <f>LOOKUP(B56, Lists!$C$7:$C$79, Lists!$K$7:$K$79)</f>
        <v>#N/A</v>
      </c>
      <c r="S56" s="597"/>
      <c r="T56" s="601">
        <f t="shared" si="0"/>
        <v>0</v>
      </c>
      <c r="U56" s="587" t="e">
        <f>LOOKUP(B56, Lists!$C$7:$C$79, Lists!$L$7:$L$79)</f>
        <v>#N/A</v>
      </c>
    </row>
    <row r="57" spans="2:21" ht="15.95" hidden="1" customHeight="1">
      <c r="B57" s="722">
        <f>'2 - Resilience Assessment'!N162</f>
        <v>0</v>
      </c>
      <c r="C57" s="723"/>
      <c r="D57" s="723"/>
      <c r="E57" s="723"/>
      <c r="F57" s="723"/>
      <c r="G57" s="71" t="e">
        <f>LOOKUP(B57, Lists!$C$7:$C$78, Lists!$D$7:$D$78)</f>
        <v>#N/A</v>
      </c>
      <c r="H57" s="71" t="e">
        <f>LOOKUP(B57, Lists!$C$7:$C$78, Lists!$E$7:$E$78)</f>
        <v>#N/A</v>
      </c>
      <c r="I57" s="25" t="e">
        <f>LOOKUP(B57, Lists!$C$7:$C$78, Lists!$F$7:$F$78)</f>
        <v>#N/A</v>
      </c>
      <c r="J57" s="25" t="e">
        <f>LOOKUP(B57, Lists!$C$7:$C$78, Lists!$G$7:$G$78)</f>
        <v>#N/A</v>
      </c>
      <c r="K57" s="25" t="e">
        <f>LOOKUP(B57, Lists!$C$7:$C$78, Lists!$H$7:$H$78)</f>
        <v>#N/A</v>
      </c>
      <c r="L57" s="37"/>
      <c r="M57" s="227"/>
      <c r="N57" s="71" t="e">
        <f>LOOKUP(B57, Lists!$C$7:$C$79, Lists!$I$7:$I$79)</f>
        <v>#N/A</v>
      </c>
      <c r="O57" s="10"/>
      <c r="P57" s="586" t="e">
        <f>LOOKUP(B57, Lists!$C$7:$C$79, Lists!$M$7:$M$79)</f>
        <v>#N/A</v>
      </c>
      <c r="Q57" s="596" t="e">
        <f>LOOKUP(B57, Lists!$C$7:$C$79, Lists!$J$7:$J$79)</f>
        <v>#N/A</v>
      </c>
      <c r="R57" s="596" t="e">
        <f>LOOKUP(B57, Lists!$C$7:$C$79, Lists!$K$7:$K$79)</f>
        <v>#N/A</v>
      </c>
      <c r="S57" s="597"/>
      <c r="T57" s="601">
        <f t="shared" si="0"/>
        <v>0</v>
      </c>
      <c r="U57" s="587" t="e">
        <f>LOOKUP(B57, Lists!$C$7:$C$79, Lists!$L$7:$L$79)</f>
        <v>#N/A</v>
      </c>
    </row>
    <row r="58" spans="2:21" ht="15.95" hidden="1" customHeight="1">
      <c r="B58" s="722">
        <f>'2 - Resilience Assessment'!N163</f>
        <v>0</v>
      </c>
      <c r="C58" s="723"/>
      <c r="D58" s="723"/>
      <c r="E58" s="723"/>
      <c r="F58" s="723"/>
      <c r="G58" s="71" t="e">
        <f>LOOKUP(B58, Lists!$C$7:$C$78, Lists!$D$7:$D$78)</f>
        <v>#N/A</v>
      </c>
      <c r="H58" s="71" t="e">
        <f>LOOKUP(B58, Lists!$C$7:$C$78, Lists!$E$7:$E$78)</f>
        <v>#N/A</v>
      </c>
      <c r="I58" s="25" t="e">
        <f>LOOKUP(B58, Lists!$C$7:$C$78, Lists!$F$7:$F$78)</f>
        <v>#N/A</v>
      </c>
      <c r="J58" s="25" t="e">
        <f>LOOKUP(B58, Lists!$C$7:$C$78, Lists!$G$7:$G$78)</f>
        <v>#N/A</v>
      </c>
      <c r="K58" s="25" t="e">
        <f>LOOKUP(B58, Lists!$C$7:$C$78, Lists!$H$7:$H$78)</f>
        <v>#N/A</v>
      </c>
      <c r="L58" s="37"/>
      <c r="M58" s="227"/>
      <c r="N58" s="71" t="e">
        <f>LOOKUP(B58, Lists!$C$7:$C$79, Lists!$I$7:$I$79)</f>
        <v>#N/A</v>
      </c>
      <c r="O58" s="10"/>
      <c r="P58" s="586" t="e">
        <f>LOOKUP(B58, Lists!$C$7:$C$79, Lists!$M$7:$M$79)</f>
        <v>#N/A</v>
      </c>
      <c r="Q58" s="596" t="e">
        <f>LOOKUP(B58, Lists!$C$7:$C$79, Lists!$J$7:$J$79)</f>
        <v>#N/A</v>
      </c>
      <c r="R58" s="596" t="e">
        <f>LOOKUP(B58, Lists!$C$7:$C$79, Lists!$K$7:$K$79)</f>
        <v>#N/A</v>
      </c>
      <c r="S58" s="597"/>
      <c r="T58" s="601">
        <f t="shared" si="0"/>
        <v>0</v>
      </c>
      <c r="U58" s="587" t="e">
        <f>LOOKUP(B58, Lists!$C$7:$C$79, Lists!$L$7:$L$79)</f>
        <v>#N/A</v>
      </c>
    </row>
    <row r="59" spans="2:21" ht="15.95" hidden="1" customHeight="1">
      <c r="B59" s="722">
        <f>'2 - Resilience Assessment'!N164</f>
        <v>0</v>
      </c>
      <c r="C59" s="723"/>
      <c r="D59" s="723"/>
      <c r="E59" s="723"/>
      <c r="F59" s="723"/>
      <c r="G59" s="71" t="e">
        <f>LOOKUP(B59, Lists!$C$7:$C$78, Lists!$D$7:$D$78)</f>
        <v>#N/A</v>
      </c>
      <c r="H59" s="71" t="e">
        <f>LOOKUP(B59, Lists!$C$7:$C$78, Lists!$E$7:$E$78)</f>
        <v>#N/A</v>
      </c>
      <c r="I59" s="25" t="e">
        <f>LOOKUP(B59, Lists!$C$7:$C$78, Lists!$F$7:$F$78)</f>
        <v>#N/A</v>
      </c>
      <c r="J59" s="25" t="e">
        <f>LOOKUP(B59, Lists!$C$7:$C$78, Lists!$G$7:$G$78)</f>
        <v>#N/A</v>
      </c>
      <c r="K59" s="25" t="e">
        <f>LOOKUP(B59, Lists!$C$7:$C$78, Lists!$H$7:$H$78)</f>
        <v>#N/A</v>
      </c>
      <c r="L59" s="37"/>
      <c r="M59" s="227"/>
      <c r="N59" s="71" t="e">
        <f>LOOKUP(B59, Lists!$C$7:$C$79, Lists!$I$7:$I$79)</f>
        <v>#N/A</v>
      </c>
      <c r="O59" s="10"/>
      <c r="P59" s="586" t="e">
        <f>LOOKUP(B59, Lists!$C$7:$C$79, Lists!$M$7:$M$79)</f>
        <v>#N/A</v>
      </c>
      <c r="Q59" s="596" t="e">
        <f>LOOKUP(B59, Lists!$C$7:$C$79, Lists!$J$7:$J$79)</f>
        <v>#N/A</v>
      </c>
      <c r="R59" s="596" t="e">
        <f>LOOKUP(B59, Lists!$C$7:$C$79, Lists!$K$7:$K$79)</f>
        <v>#N/A</v>
      </c>
      <c r="S59" s="597"/>
      <c r="T59" s="601">
        <f t="shared" si="0"/>
        <v>0</v>
      </c>
      <c r="U59" s="587" t="e">
        <f>LOOKUP(B59, Lists!$C$7:$C$79, Lists!$L$7:$L$79)</f>
        <v>#N/A</v>
      </c>
    </row>
    <row r="60" spans="2:21" ht="15.95" hidden="1" customHeight="1">
      <c r="B60" s="722">
        <f>'2 - Resilience Assessment'!N165</f>
        <v>0</v>
      </c>
      <c r="C60" s="723"/>
      <c r="D60" s="723"/>
      <c r="E60" s="723"/>
      <c r="F60" s="723"/>
      <c r="G60" s="71" t="e">
        <f>LOOKUP(B60, Lists!$C$7:$C$78, Lists!$D$7:$D$78)</f>
        <v>#N/A</v>
      </c>
      <c r="H60" s="71" t="e">
        <f>LOOKUP(B60, Lists!$C$7:$C$78, Lists!$E$7:$E$78)</f>
        <v>#N/A</v>
      </c>
      <c r="I60" s="25" t="e">
        <f>LOOKUP(B60, Lists!$C$7:$C$78, Lists!$F$7:$F$78)</f>
        <v>#N/A</v>
      </c>
      <c r="J60" s="25" t="e">
        <f>LOOKUP(B60, Lists!$C$7:$C$78, Lists!$G$7:$G$78)</f>
        <v>#N/A</v>
      </c>
      <c r="K60" s="25" t="e">
        <f>LOOKUP(B60, Lists!$C$7:$C$78, Lists!$H$7:$H$78)</f>
        <v>#N/A</v>
      </c>
      <c r="L60" s="37"/>
      <c r="M60" s="227"/>
      <c r="N60" s="71" t="e">
        <f>LOOKUP(B60, Lists!$C$7:$C$79, Lists!$I$7:$I$79)</f>
        <v>#N/A</v>
      </c>
      <c r="O60" s="10"/>
      <c r="P60" s="586" t="e">
        <f>LOOKUP(B60, Lists!$C$7:$C$79, Lists!$M$7:$M$79)</f>
        <v>#N/A</v>
      </c>
      <c r="Q60" s="596" t="e">
        <f>LOOKUP(B60, Lists!$C$7:$C$79, Lists!$J$7:$J$79)</f>
        <v>#N/A</v>
      </c>
      <c r="R60" s="596" t="e">
        <f>LOOKUP(B60, Lists!$C$7:$C$79, Lists!$K$7:$K$79)</f>
        <v>#N/A</v>
      </c>
      <c r="S60" s="597"/>
      <c r="T60" s="601">
        <f t="shared" si="0"/>
        <v>0</v>
      </c>
      <c r="U60" s="587" t="e">
        <f>LOOKUP(B60, Lists!$C$7:$C$79, Lists!$L$7:$L$79)</f>
        <v>#N/A</v>
      </c>
    </row>
    <row r="61" spans="2:21" ht="15.95" hidden="1" customHeight="1">
      <c r="B61" s="722">
        <f>'2 - Resilience Assessment'!N166</f>
        <v>0</v>
      </c>
      <c r="C61" s="723"/>
      <c r="D61" s="723"/>
      <c r="E61" s="723"/>
      <c r="F61" s="723"/>
      <c r="G61" s="71" t="e">
        <f>LOOKUP(B61, Lists!$C$7:$C$78, Lists!$D$7:$D$78)</f>
        <v>#N/A</v>
      </c>
      <c r="H61" s="71" t="e">
        <f>LOOKUP(B61, Lists!$C$7:$C$78, Lists!$E$7:$E$78)</f>
        <v>#N/A</v>
      </c>
      <c r="I61" s="25" t="e">
        <f>LOOKUP(B61, Lists!$C$7:$C$78, Lists!$F$7:$F$78)</f>
        <v>#N/A</v>
      </c>
      <c r="J61" s="25" t="e">
        <f>LOOKUP(B61, Lists!$C$7:$C$78, Lists!$G$7:$G$78)</f>
        <v>#N/A</v>
      </c>
      <c r="K61" s="25" t="e">
        <f>LOOKUP(B61, Lists!$C$7:$C$78, Lists!$H$7:$H$78)</f>
        <v>#N/A</v>
      </c>
      <c r="L61" s="37"/>
      <c r="M61" s="227"/>
      <c r="N61" s="71" t="e">
        <f>LOOKUP(B61, Lists!$C$7:$C$79, Lists!$I$7:$I$79)</f>
        <v>#N/A</v>
      </c>
      <c r="O61" s="10"/>
      <c r="P61" s="586" t="e">
        <f>LOOKUP(B61, Lists!$C$7:$C$79, Lists!$M$7:$M$79)</f>
        <v>#N/A</v>
      </c>
      <c r="Q61" s="596" t="e">
        <f>LOOKUP(B61, Lists!$C$7:$C$79, Lists!$J$7:$J$79)</f>
        <v>#N/A</v>
      </c>
      <c r="R61" s="596" t="e">
        <f>LOOKUP(B61, Lists!$C$7:$C$79, Lists!$K$7:$K$79)</f>
        <v>#N/A</v>
      </c>
      <c r="S61" s="597"/>
      <c r="T61" s="601">
        <f t="shared" si="0"/>
        <v>0</v>
      </c>
      <c r="U61" s="587" t="e">
        <f>LOOKUP(B61, Lists!$C$7:$C$79, Lists!$L$7:$L$79)</f>
        <v>#N/A</v>
      </c>
    </row>
    <row r="62" spans="2:21" ht="15.95" hidden="1" customHeight="1">
      <c r="B62" s="722">
        <f>'2 - Resilience Assessment'!N167</f>
        <v>0</v>
      </c>
      <c r="C62" s="723"/>
      <c r="D62" s="723"/>
      <c r="E62" s="723"/>
      <c r="F62" s="723"/>
      <c r="G62" s="71" t="e">
        <f>LOOKUP(B62, Lists!$C$7:$C$78, Lists!$D$7:$D$78)</f>
        <v>#N/A</v>
      </c>
      <c r="H62" s="71" t="e">
        <f>LOOKUP(B62, Lists!$C$7:$C$78, Lists!$E$7:$E$78)</f>
        <v>#N/A</v>
      </c>
      <c r="I62" s="25" t="e">
        <f>LOOKUP(B62, Lists!$C$7:$C$78, Lists!$F$7:$F$78)</f>
        <v>#N/A</v>
      </c>
      <c r="J62" s="25" t="e">
        <f>LOOKUP(B62, Lists!$C$7:$C$78, Lists!$G$7:$G$78)</f>
        <v>#N/A</v>
      </c>
      <c r="K62" s="25" t="e">
        <f>LOOKUP(B62, Lists!$C$7:$C$78, Lists!$H$7:$H$78)</f>
        <v>#N/A</v>
      </c>
      <c r="L62" s="37"/>
      <c r="M62" s="227"/>
      <c r="N62" s="71" t="e">
        <f>LOOKUP(B62, Lists!$C$7:$C$79, Lists!$I$7:$I$79)</f>
        <v>#N/A</v>
      </c>
      <c r="O62" s="10"/>
      <c r="P62" s="586" t="e">
        <f>LOOKUP(B62, Lists!$C$7:$C$79, Lists!$M$7:$M$79)</f>
        <v>#N/A</v>
      </c>
      <c r="Q62" s="596" t="e">
        <f>LOOKUP(B62, Lists!$C$7:$C$79, Lists!$J$7:$J$79)</f>
        <v>#N/A</v>
      </c>
      <c r="R62" s="596" t="e">
        <f>LOOKUP(B62, Lists!$C$7:$C$79, Lists!$K$7:$K$79)</f>
        <v>#N/A</v>
      </c>
      <c r="S62" s="597"/>
      <c r="T62" s="601">
        <f t="shared" si="0"/>
        <v>0</v>
      </c>
      <c r="U62" s="587" t="e">
        <f>LOOKUP(B62, Lists!$C$7:$C$79, Lists!$L$7:$L$79)</f>
        <v>#N/A</v>
      </c>
    </row>
    <row r="63" spans="2:21" ht="15.95" hidden="1" customHeight="1">
      <c r="B63" s="722">
        <f>'2 - Resilience Assessment'!N168</f>
        <v>0</v>
      </c>
      <c r="C63" s="723"/>
      <c r="D63" s="723"/>
      <c r="E63" s="723"/>
      <c r="F63" s="723"/>
      <c r="G63" s="71" t="e">
        <f>LOOKUP(B63, Lists!$C$7:$C$78, Lists!$D$7:$D$78)</f>
        <v>#N/A</v>
      </c>
      <c r="H63" s="71" t="e">
        <f>LOOKUP(B63, Lists!$C$7:$C$78, Lists!$E$7:$E$78)</f>
        <v>#N/A</v>
      </c>
      <c r="I63" s="25" t="e">
        <f>LOOKUP(B63, Lists!$C$7:$C$78, Lists!$F$7:$F$78)</f>
        <v>#N/A</v>
      </c>
      <c r="J63" s="25" t="e">
        <f>LOOKUP(B63, Lists!$C$7:$C$78, Lists!$G$7:$G$78)</f>
        <v>#N/A</v>
      </c>
      <c r="K63" s="25" t="e">
        <f>LOOKUP(B63, Lists!$C$7:$C$78, Lists!$H$7:$H$78)</f>
        <v>#N/A</v>
      </c>
      <c r="L63" s="37"/>
      <c r="M63" s="227"/>
      <c r="N63" s="71" t="e">
        <f>LOOKUP(B63, Lists!$C$7:$C$79, Lists!$I$7:$I$79)</f>
        <v>#N/A</v>
      </c>
      <c r="O63" s="10"/>
      <c r="P63" s="586" t="e">
        <f>LOOKUP(B63, Lists!$C$7:$C$79, Lists!$M$7:$M$79)</f>
        <v>#N/A</v>
      </c>
      <c r="Q63" s="596" t="e">
        <f>LOOKUP(B63, Lists!$C$7:$C$79, Lists!$J$7:$J$79)</f>
        <v>#N/A</v>
      </c>
      <c r="R63" s="596" t="e">
        <f>LOOKUP(B63, Lists!$C$7:$C$79, Lists!$K$7:$K$79)</f>
        <v>#N/A</v>
      </c>
      <c r="S63" s="597"/>
      <c r="T63" s="601">
        <f t="shared" si="0"/>
        <v>0</v>
      </c>
      <c r="U63" s="587" t="e">
        <f>LOOKUP(B63, Lists!$C$7:$C$79, Lists!$L$7:$L$79)</f>
        <v>#N/A</v>
      </c>
    </row>
    <row r="64" spans="2:21" ht="15.95" hidden="1" customHeight="1">
      <c r="B64" s="722">
        <f>'2 - Resilience Assessment'!N169</f>
        <v>0</v>
      </c>
      <c r="C64" s="723"/>
      <c r="D64" s="723"/>
      <c r="E64" s="723"/>
      <c r="F64" s="723"/>
      <c r="G64" s="71" t="e">
        <f>LOOKUP(B64, Lists!$C$7:$C$78, Lists!$D$7:$D$78)</f>
        <v>#N/A</v>
      </c>
      <c r="H64" s="71" t="e">
        <f>LOOKUP(B64, Lists!$C$7:$C$78, Lists!$E$7:$E$78)</f>
        <v>#N/A</v>
      </c>
      <c r="I64" s="25" t="e">
        <f>LOOKUP(B64, Lists!$C$7:$C$78, Lists!$F$7:$F$78)</f>
        <v>#N/A</v>
      </c>
      <c r="J64" s="25" t="e">
        <f>LOOKUP(B64, Lists!$C$7:$C$78, Lists!$G$7:$G$78)</f>
        <v>#N/A</v>
      </c>
      <c r="K64" s="25" t="e">
        <f>LOOKUP(B64, Lists!$C$7:$C$78, Lists!$H$7:$H$78)</f>
        <v>#N/A</v>
      </c>
      <c r="L64" s="37"/>
      <c r="M64" s="227"/>
      <c r="N64" s="71" t="e">
        <f>LOOKUP(B64, Lists!$C$7:$C$79, Lists!$I$7:$I$79)</f>
        <v>#N/A</v>
      </c>
      <c r="O64" s="10"/>
      <c r="P64" s="586" t="e">
        <f>LOOKUP(B64, Lists!$C$7:$C$79, Lists!$M$7:$M$79)</f>
        <v>#N/A</v>
      </c>
      <c r="Q64" s="596" t="e">
        <f>LOOKUP(B64, Lists!$C$7:$C$79, Lists!$J$7:$J$79)</f>
        <v>#N/A</v>
      </c>
      <c r="R64" s="596" t="e">
        <f>LOOKUP(B64, Lists!$C$7:$C$79, Lists!$K$7:$K$79)</f>
        <v>#N/A</v>
      </c>
      <c r="S64" s="597"/>
      <c r="T64" s="601">
        <f t="shared" si="0"/>
        <v>0</v>
      </c>
      <c r="U64" s="587" t="e">
        <f>LOOKUP(B64, Lists!$C$7:$C$79, Lists!$L$7:$L$79)</f>
        <v>#N/A</v>
      </c>
    </row>
    <row r="65" spans="2:21" ht="15.95" hidden="1" customHeight="1">
      <c r="B65" s="722">
        <f>'2 - Resilience Assessment'!N170</f>
        <v>0</v>
      </c>
      <c r="C65" s="723"/>
      <c r="D65" s="723"/>
      <c r="E65" s="723"/>
      <c r="F65" s="723"/>
      <c r="G65" s="71" t="e">
        <f>LOOKUP(B65, Lists!$C$7:$C$78, Lists!$D$7:$D$78)</f>
        <v>#N/A</v>
      </c>
      <c r="H65" s="71" t="e">
        <f>LOOKUP(B65, Lists!$C$7:$C$78, Lists!$E$7:$E$78)</f>
        <v>#N/A</v>
      </c>
      <c r="I65" s="25" t="e">
        <f>LOOKUP(B65, Lists!$C$7:$C$78, Lists!$F$7:$F$78)</f>
        <v>#N/A</v>
      </c>
      <c r="J65" s="25" t="e">
        <f>LOOKUP(B65, Lists!$C$7:$C$78, Lists!$G$7:$G$78)</f>
        <v>#N/A</v>
      </c>
      <c r="K65" s="25" t="e">
        <f>LOOKUP(B65, Lists!$C$7:$C$78, Lists!$H$7:$H$78)</f>
        <v>#N/A</v>
      </c>
      <c r="L65" s="37"/>
      <c r="M65" s="227"/>
      <c r="N65" s="71" t="e">
        <f>LOOKUP(B65, Lists!$C$7:$C$79, Lists!$I$7:$I$79)</f>
        <v>#N/A</v>
      </c>
      <c r="O65" s="10"/>
      <c r="P65" s="586" t="e">
        <f>LOOKUP(B65, Lists!$C$7:$C$79, Lists!$M$7:$M$79)</f>
        <v>#N/A</v>
      </c>
      <c r="Q65" s="596" t="e">
        <f>LOOKUP(B65, Lists!$C$7:$C$79, Lists!$J$7:$J$79)</f>
        <v>#N/A</v>
      </c>
      <c r="R65" s="596" t="e">
        <f>LOOKUP(B65, Lists!$C$7:$C$79, Lists!$K$7:$K$79)</f>
        <v>#N/A</v>
      </c>
      <c r="S65" s="597"/>
      <c r="T65" s="601">
        <f t="shared" si="0"/>
        <v>0</v>
      </c>
      <c r="U65" s="587" t="e">
        <f>LOOKUP(B65, Lists!$C$7:$C$79, Lists!$L$7:$L$79)</f>
        <v>#N/A</v>
      </c>
    </row>
    <row r="66" spans="2:21" ht="15.95" hidden="1" customHeight="1">
      <c r="B66" s="722">
        <f>'2 - Resilience Assessment'!N171</f>
        <v>0</v>
      </c>
      <c r="C66" s="723"/>
      <c r="D66" s="723"/>
      <c r="E66" s="723"/>
      <c r="F66" s="723"/>
      <c r="G66" s="71" t="e">
        <f>LOOKUP(B66, Lists!$C$7:$C$78, Lists!$D$7:$D$78)</f>
        <v>#N/A</v>
      </c>
      <c r="H66" s="71" t="e">
        <f>LOOKUP(B66, Lists!$C$7:$C$78, Lists!$E$7:$E$78)</f>
        <v>#N/A</v>
      </c>
      <c r="I66" s="25" t="e">
        <f>LOOKUP(B66, Lists!$C$7:$C$78, Lists!$F$7:$F$78)</f>
        <v>#N/A</v>
      </c>
      <c r="J66" s="25" t="e">
        <f>LOOKUP(B66, Lists!$C$7:$C$78, Lists!$G$7:$G$78)</f>
        <v>#N/A</v>
      </c>
      <c r="K66" s="25" t="e">
        <f>LOOKUP(B66, Lists!$C$7:$C$78, Lists!$H$7:$H$78)</f>
        <v>#N/A</v>
      </c>
      <c r="L66" s="37"/>
      <c r="M66" s="227"/>
      <c r="N66" s="71" t="e">
        <f>LOOKUP(B66, Lists!$C$7:$C$79, Lists!$I$7:$I$79)</f>
        <v>#N/A</v>
      </c>
      <c r="O66" s="10"/>
      <c r="P66" s="586" t="e">
        <f>LOOKUP(B66, Lists!$C$7:$C$79, Lists!$M$7:$M$79)</f>
        <v>#N/A</v>
      </c>
      <c r="Q66" s="596" t="e">
        <f>LOOKUP(B66, Lists!$C$7:$C$79, Lists!$J$7:$J$79)</f>
        <v>#N/A</v>
      </c>
      <c r="R66" s="596" t="e">
        <f>LOOKUP(B66, Lists!$C$7:$C$79, Lists!$K$7:$K$79)</f>
        <v>#N/A</v>
      </c>
      <c r="S66" s="597"/>
      <c r="T66" s="601">
        <f t="shared" si="0"/>
        <v>0</v>
      </c>
      <c r="U66" s="587" t="e">
        <f>LOOKUP(B66, Lists!$C$7:$C$79, Lists!$L$7:$L$79)</f>
        <v>#N/A</v>
      </c>
    </row>
    <row r="67" spans="2:21" ht="15.95" hidden="1" customHeight="1">
      <c r="B67" s="722">
        <f>'2 - Resilience Assessment'!N172</f>
        <v>0</v>
      </c>
      <c r="C67" s="723"/>
      <c r="D67" s="723"/>
      <c r="E67" s="723"/>
      <c r="F67" s="723"/>
      <c r="G67" s="71" t="e">
        <f>LOOKUP(B67, Lists!$C$7:$C$78, Lists!$D$7:$D$78)</f>
        <v>#N/A</v>
      </c>
      <c r="H67" s="71" t="e">
        <f>LOOKUP(B67, Lists!$C$7:$C$78, Lists!$E$7:$E$78)</f>
        <v>#N/A</v>
      </c>
      <c r="I67" s="25" t="e">
        <f>LOOKUP(B67, Lists!$C$7:$C$78, Lists!$F$7:$F$78)</f>
        <v>#N/A</v>
      </c>
      <c r="J67" s="25" t="e">
        <f>LOOKUP(B67, Lists!$C$7:$C$78, Lists!$G$7:$G$78)</f>
        <v>#N/A</v>
      </c>
      <c r="K67" s="25" t="e">
        <f>LOOKUP(B67, Lists!$C$7:$C$78, Lists!$H$7:$H$78)</f>
        <v>#N/A</v>
      </c>
      <c r="L67" s="37"/>
      <c r="M67" s="227"/>
      <c r="N67" s="71" t="e">
        <f>LOOKUP(B67, Lists!$C$7:$C$79, Lists!$I$7:$I$79)</f>
        <v>#N/A</v>
      </c>
      <c r="O67" s="10"/>
      <c r="P67" s="586" t="e">
        <f>LOOKUP(B67, Lists!$C$7:$C$79, Lists!$M$7:$M$79)</f>
        <v>#N/A</v>
      </c>
      <c r="Q67" s="596" t="e">
        <f>LOOKUP(B67, Lists!$C$7:$C$79, Lists!$J$7:$J$79)</f>
        <v>#N/A</v>
      </c>
      <c r="R67" s="596" t="e">
        <f>LOOKUP(B67, Lists!$C$7:$C$79, Lists!$K$7:$K$79)</f>
        <v>#N/A</v>
      </c>
      <c r="S67" s="597"/>
      <c r="T67" s="601">
        <f t="shared" si="0"/>
        <v>0</v>
      </c>
      <c r="U67" s="587" t="e">
        <f>LOOKUP(B67, Lists!$C$7:$C$79, Lists!$L$7:$L$79)</f>
        <v>#N/A</v>
      </c>
    </row>
    <row r="68" spans="2:21" ht="15.95" hidden="1" customHeight="1">
      <c r="B68" s="722">
        <f>'2 - Resilience Assessment'!N173</f>
        <v>0</v>
      </c>
      <c r="C68" s="723"/>
      <c r="D68" s="723"/>
      <c r="E68" s="723"/>
      <c r="F68" s="723"/>
      <c r="G68" s="71" t="e">
        <f>LOOKUP(B68, Lists!$C$7:$C$78, Lists!$D$7:$D$78)</f>
        <v>#N/A</v>
      </c>
      <c r="H68" s="71" t="e">
        <f>LOOKUP(B68, Lists!$C$7:$C$78, Lists!$E$7:$E$78)</f>
        <v>#N/A</v>
      </c>
      <c r="I68" s="25" t="e">
        <f>LOOKUP(B68, Lists!$C$7:$C$78, Lists!$F$7:$F$78)</f>
        <v>#N/A</v>
      </c>
      <c r="J68" s="25" t="e">
        <f>LOOKUP(B68, Lists!$C$7:$C$78, Lists!$G$7:$G$78)</f>
        <v>#N/A</v>
      </c>
      <c r="K68" s="25" t="e">
        <f>LOOKUP(B68, Lists!$C$7:$C$78, Lists!$H$7:$H$78)</f>
        <v>#N/A</v>
      </c>
      <c r="L68" s="37"/>
      <c r="M68" s="227"/>
      <c r="N68" s="71" t="e">
        <f>LOOKUP(B68, Lists!$C$7:$C$79, Lists!$I$7:$I$79)</f>
        <v>#N/A</v>
      </c>
      <c r="O68" s="10"/>
      <c r="P68" s="586" t="e">
        <f>LOOKUP(B68, Lists!$C$7:$C$79, Lists!$M$7:$M$79)</f>
        <v>#N/A</v>
      </c>
      <c r="Q68" s="596" t="e">
        <f>LOOKUP(B68, Lists!$C$7:$C$79, Lists!$J$7:$J$79)</f>
        <v>#N/A</v>
      </c>
      <c r="R68" s="596" t="e">
        <f>LOOKUP(B68, Lists!$C$7:$C$79, Lists!$K$7:$K$79)</f>
        <v>#N/A</v>
      </c>
      <c r="S68" s="597"/>
      <c r="T68" s="601">
        <f t="shared" si="0"/>
        <v>0</v>
      </c>
      <c r="U68" s="587" t="e">
        <f>LOOKUP(B68, Lists!$C$7:$C$79, Lists!$L$7:$L$79)</f>
        <v>#N/A</v>
      </c>
    </row>
    <row r="69" spans="2:21" ht="15.95" hidden="1" customHeight="1">
      <c r="B69" s="722">
        <f>'2 - Resilience Assessment'!N174</f>
        <v>0</v>
      </c>
      <c r="C69" s="723"/>
      <c r="D69" s="723"/>
      <c r="E69" s="723"/>
      <c r="F69" s="723"/>
      <c r="G69" s="71" t="e">
        <f>LOOKUP(B69, Lists!$C$7:$C$78, Lists!$D$7:$D$78)</f>
        <v>#N/A</v>
      </c>
      <c r="H69" s="71" t="e">
        <f>LOOKUP(B69, Lists!$C$7:$C$78, Lists!$E$7:$E$78)</f>
        <v>#N/A</v>
      </c>
      <c r="I69" s="25" t="e">
        <f>LOOKUP(B69, Lists!$C$7:$C$78, Lists!$F$7:$F$78)</f>
        <v>#N/A</v>
      </c>
      <c r="J69" s="25" t="e">
        <f>LOOKUP(B69, Lists!$C$7:$C$78, Lists!$G$7:$G$78)</f>
        <v>#N/A</v>
      </c>
      <c r="K69" s="25" t="e">
        <f>LOOKUP(B69, Lists!$C$7:$C$78, Lists!$H$7:$H$78)</f>
        <v>#N/A</v>
      </c>
      <c r="L69" s="37"/>
      <c r="M69" s="227"/>
      <c r="N69" s="71" t="e">
        <f>LOOKUP(B69, Lists!$C$7:$C$79, Lists!$I$7:$I$79)</f>
        <v>#N/A</v>
      </c>
      <c r="O69" s="10"/>
      <c r="P69" s="586" t="e">
        <f>LOOKUP(B69, Lists!$C$7:$C$79, Lists!$M$7:$M$79)</f>
        <v>#N/A</v>
      </c>
      <c r="Q69" s="596" t="e">
        <f>LOOKUP(B69, Lists!$C$7:$C$79, Lists!$J$7:$J$79)</f>
        <v>#N/A</v>
      </c>
      <c r="R69" s="596" t="e">
        <f>LOOKUP(B69, Lists!$C$7:$C$79, Lists!$K$7:$K$79)</f>
        <v>#N/A</v>
      </c>
      <c r="S69" s="597"/>
      <c r="T69" s="601">
        <f t="shared" si="0"/>
        <v>0</v>
      </c>
      <c r="U69" s="587" t="e">
        <f>LOOKUP(B69, Lists!$C$7:$C$79, Lists!$L$7:$L$79)</f>
        <v>#N/A</v>
      </c>
    </row>
    <row r="70" spans="2:21" ht="15.95" hidden="1" customHeight="1">
      <c r="B70" s="722">
        <f>'2 - Resilience Assessment'!N175</f>
        <v>0</v>
      </c>
      <c r="C70" s="723"/>
      <c r="D70" s="723"/>
      <c r="E70" s="723"/>
      <c r="F70" s="723"/>
      <c r="G70" s="71" t="e">
        <f>LOOKUP(B70, Lists!$C$7:$C$78, Lists!$D$7:$D$78)</f>
        <v>#N/A</v>
      </c>
      <c r="H70" s="71" t="e">
        <f>LOOKUP(B70, Lists!$C$7:$C$78, Lists!$E$7:$E$78)</f>
        <v>#N/A</v>
      </c>
      <c r="I70" s="25" t="e">
        <f>LOOKUP(B70, Lists!$C$7:$C$78, Lists!$F$7:$F$78)</f>
        <v>#N/A</v>
      </c>
      <c r="J70" s="25" t="e">
        <f>LOOKUP(B70, Lists!$C$7:$C$78, Lists!$G$7:$G$78)</f>
        <v>#N/A</v>
      </c>
      <c r="K70" s="25" t="e">
        <f>LOOKUP(B70, Lists!$C$7:$C$78, Lists!$H$7:$H$78)</f>
        <v>#N/A</v>
      </c>
      <c r="L70" s="37"/>
      <c r="M70" s="227"/>
      <c r="N70" s="71" t="e">
        <f>LOOKUP(B70, Lists!$C$7:$C$79, Lists!$I$7:$I$79)</f>
        <v>#N/A</v>
      </c>
      <c r="O70" s="10"/>
      <c r="P70" s="586" t="e">
        <f>LOOKUP(B70, Lists!$C$7:$C$79, Lists!$M$7:$M$79)</f>
        <v>#N/A</v>
      </c>
      <c r="Q70" s="596" t="e">
        <f>LOOKUP(B70, Lists!$C$7:$C$79, Lists!$J$7:$J$79)</f>
        <v>#N/A</v>
      </c>
      <c r="R70" s="596" t="e">
        <f>LOOKUP(B70, Lists!$C$7:$C$79, Lists!$K$7:$K$79)</f>
        <v>#N/A</v>
      </c>
      <c r="S70" s="597"/>
      <c r="T70" s="601">
        <f t="shared" si="0"/>
        <v>0</v>
      </c>
      <c r="U70" s="587" t="e">
        <f>LOOKUP(B70, Lists!$C$7:$C$79, Lists!$L$7:$L$79)</f>
        <v>#N/A</v>
      </c>
    </row>
    <row r="71" spans="2:21" ht="15.95" hidden="1" customHeight="1">
      <c r="B71" s="722">
        <f>'2 - Resilience Assessment'!N176</f>
        <v>0</v>
      </c>
      <c r="C71" s="723"/>
      <c r="D71" s="723"/>
      <c r="E71" s="723"/>
      <c r="F71" s="723"/>
      <c r="G71" s="71" t="e">
        <f>LOOKUP(B71, Lists!$C$7:$C$78, Lists!$D$7:$D$78)</f>
        <v>#N/A</v>
      </c>
      <c r="H71" s="71" t="e">
        <f>LOOKUP(B71, Lists!$C$7:$C$78, Lists!$E$7:$E$78)</f>
        <v>#N/A</v>
      </c>
      <c r="I71" s="25" t="e">
        <f>LOOKUP(B71, Lists!$C$7:$C$78, Lists!$F$7:$F$78)</f>
        <v>#N/A</v>
      </c>
      <c r="J71" s="25" t="e">
        <f>LOOKUP(B71, Lists!$C$7:$C$78, Lists!$G$7:$G$78)</f>
        <v>#N/A</v>
      </c>
      <c r="K71" s="25" t="e">
        <f>LOOKUP(B71, Lists!$C$7:$C$78, Lists!$H$7:$H$78)</f>
        <v>#N/A</v>
      </c>
      <c r="L71" s="37"/>
      <c r="M71" s="227"/>
      <c r="N71" s="71" t="e">
        <f>LOOKUP(B71, Lists!$C$7:$C$79, Lists!$I$7:$I$79)</f>
        <v>#N/A</v>
      </c>
      <c r="O71" s="10"/>
      <c r="P71" s="586" t="e">
        <f>LOOKUP(B71, Lists!$C$7:$C$79, Lists!$M$7:$M$79)</f>
        <v>#N/A</v>
      </c>
      <c r="Q71" s="596" t="e">
        <f>LOOKUP(B71, Lists!$C$7:$C$79, Lists!$J$7:$J$79)</f>
        <v>#N/A</v>
      </c>
      <c r="R71" s="596" t="e">
        <f>LOOKUP(B71, Lists!$C$7:$C$79, Lists!$K$7:$K$79)</f>
        <v>#N/A</v>
      </c>
      <c r="S71" s="597"/>
      <c r="T71" s="601">
        <f t="shared" ref="T71:T75" si="1">O71*S71</f>
        <v>0</v>
      </c>
      <c r="U71" s="587" t="e">
        <f>LOOKUP(B71, Lists!$C$7:$C$79, Lists!$L$7:$L$79)</f>
        <v>#N/A</v>
      </c>
    </row>
    <row r="72" spans="2:21" ht="15.95" hidden="1" customHeight="1">
      <c r="B72" s="722">
        <f>'2 - Resilience Assessment'!N177</f>
        <v>0</v>
      </c>
      <c r="C72" s="723"/>
      <c r="D72" s="723"/>
      <c r="E72" s="723"/>
      <c r="F72" s="723"/>
      <c r="G72" s="71" t="e">
        <f>LOOKUP(B72, Lists!$C$7:$C$78, Lists!$D$7:$D$78)</f>
        <v>#N/A</v>
      </c>
      <c r="H72" s="71" t="e">
        <f>LOOKUP(B72, Lists!$C$7:$C$78, Lists!$E$7:$E$78)</f>
        <v>#N/A</v>
      </c>
      <c r="I72" s="25" t="e">
        <f>LOOKUP(B72, Lists!$C$7:$C$78, Lists!$F$7:$F$78)</f>
        <v>#N/A</v>
      </c>
      <c r="J72" s="25" t="e">
        <f>LOOKUP(B72, Lists!$C$7:$C$78, Lists!$G$7:$G$78)</f>
        <v>#N/A</v>
      </c>
      <c r="K72" s="25" t="e">
        <f>LOOKUP(B72, Lists!$C$7:$C$78, Lists!$H$7:$H$78)</f>
        <v>#N/A</v>
      </c>
      <c r="L72" s="37"/>
      <c r="M72" s="227"/>
      <c r="N72" s="71" t="e">
        <f>LOOKUP(B72, Lists!$C$7:$C$79, Lists!$I$7:$I$79)</f>
        <v>#N/A</v>
      </c>
      <c r="O72" s="10"/>
      <c r="P72" s="586" t="e">
        <f>LOOKUP(B72, Lists!$C$7:$C$79, Lists!$M$7:$M$79)</f>
        <v>#N/A</v>
      </c>
      <c r="Q72" s="596" t="e">
        <f>LOOKUP(B72, Lists!$C$7:$C$79, Lists!$J$7:$J$79)</f>
        <v>#N/A</v>
      </c>
      <c r="R72" s="596" t="e">
        <f>LOOKUP(B72, Lists!$C$7:$C$79, Lists!$K$7:$K$79)</f>
        <v>#N/A</v>
      </c>
      <c r="S72" s="597"/>
      <c r="T72" s="601">
        <f t="shared" si="1"/>
        <v>0</v>
      </c>
      <c r="U72" s="587" t="e">
        <f>LOOKUP(B72, Lists!$C$7:$C$79, Lists!$L$7:$L$79)</f>
        <v>#N/A</v>
      </c>
    </row>
    <row r="73" spans="2:21" ht="15.95" hidden="1" customHeight="1">
      <c r="B73" s="722">
        <f>'2 - Resilience Assessment'!N178</f>
        <v>0</v>
      </c>
      <c r="C73" s="723"/>
      <c r="D73" s="723"/>
      <c r="E73" s="723"/>
      <c r="F73" s="723"/>
      <c r="G73" s="71" t="e">
        <f>LOOKUP(B73, Lists!$C$7:$C$78, Lists!$D$7:$D$78)</f>
        <v>#N/A</v>
      </c>
      <c r="H73" s="71" t="e">
        <f>LOOKUP(B73, Lists!$C$7:$C$78, Lists!$E$7:$E$78)</f>
        <v>#N/A</v>
      </c>
      <c r="I73" s="25" t="e">
        <f>LOOKUP(B73, Lists!$C$7:$C$78, Lists!$F$7:$F$78)</f>
        <v>#N/A</v>
      </c>
      <c r="J73" s="25" t="e">
        <f>LOOKUP(B73, Lists!$C$7:$C$78, Lists!$G$7:$G$78)</f>
        <v>#N/A</v>
      </c>
      <c r="K73" s="25" t="e">
        <f>LOOKUP(B73, Lists!$C$7:$C$78, Lists!$H$7:$H$78)</f>
        <v>#N/A</v>
      </c>
      <c r="L73" s="37"/>
      <c r="M73" s="227"/>
      <c r="N73" s="71" t="e">
        <f>LOOKUP(B73, Lists!$C$7:$C$79, Lists!$I$7:$I$79)</f>
        <v>#N/A</v>
      </c>
      <c r="O73" s="10"/>
      <c r="P73" s="586" t="e">
        <f>LOOKUP(B73, Lists!$C$7:$C$79, Lists!$M$7:$M$79)</f>
        <v>#N/A</v>
      </c>
      <c r="Q73" s="596" t="e">
        <f>LOOKUP(B73, Lists!$C$7:$C$79, Lists!$J$7:$J$79)</f>
        <v>#N/A</v>
      </c>
      <c r="R73" s="596" t="e">
        <f>LOOKUP(B73, Lists!$C$7:$C$79, Lists!$K$7:$K$79)</f>
        <v>#N/A</v>
      </c>
      <c r="S73" s="597"/>
      <c r="T73" s="601">
        <f t="shared" si="1"/>
        <v>0</v>
      </c>
      <c r="U73" s="587" t="e">
        <f>LOOKUP(B73, Lists!$C$7:$C$79, Lists!$L$7:$L$79)</f>
        <v>#N/A</v>
      </c>
    </row>
    <row r="74" spans="2:21" ht="15.95" hidden="1" customHeight="1">
      <c r="B74" s="722">
        <f>'2 - Resilience Assessment'!N179</f>
        <v>0</v>
      </c>
      <c r="C74" s="723"/>
      <c r="D74" s="723"/>
      <c r="E74" s="723"/>
      <c r="F74" s="723"/>
      <c r="G74" s="71" t="e">
        <f>LOOKUP(B74, Lists!$C$7:$C$78, Lists!$D$7:$D$78)</f>
        <v>#N/A</v>
      </c>
      <c r="H74" s="71" t="e">
        <f>LOOKUP(B74, Lists!$C$7:$C$78, Lists!$E$7:$E$78)</f>
        <v>#N/A</v>
      </c>
      <c r="I74" s="25" t="e">
        <f>LOOKUP(B74, Lists!$C$7:$C$78, Lists!$F$7:$F$78)</f>
        <v>#N/A</v>
      </c>
      <c r="J74" s="25" t="e">
        <f>LOOKUP(B74, Lists!$C$7:$C$78, Lists!$G$7:$G$78)</f>
        <v>#N/A</v>
      </c>
      <c r="K74" s="25" t="e">
        <f>LOOKUP(B74, Lists!$C$7:$C$78, Lists!$H$7:$H$78)</f>
        <v>#N/A</v>
      </c>
      <c r="L74" s="37"/>
      <c r="M74" s="227"/>
      <c r="N74" s="71" t="e">
        <f>LOOKUP(B74, Lists!$C$7:$C$79, Lists!$I$7:$I$79)</f>
        <v>#N/A</v>
      </c>
      <c r="O74" s="10"/>
      <c r="P74" s="586" t="e">
        <f>LOOKUP(B74, Lists!$C$7:$C$79, Lists!$M$7:$M$79)</f>
        <v>#N/A</v>
      </c>
      <c r="Q74" s="596" t="e">
        <f>LOOKUP(B74, Lists!$C$7:$C$79, Lists!$J$7:$J$79)</f>
        <v>#N/A</v>
      </c>
      <c r="R74" s="596" t="e">
        <f>LOOKUP(B74, Lists!$C$7:$C$79, Lists!$K$7:$K$79)</f>
        <v>#N/A</v>
      </c>
      <c r="S74" s="597"/>
      <c r="T74" s="601">
        <f t="shared" si="1"/>
        <v>0</v>
      </c>
      <c r="U74" s="587" t="e">
        <f>LOOKUP(B74, Lists!$C$7:$C$79, Lists!$L$7:$L$79)</f>
        <v>#N/A</v>
      </c>
    </row>
    <row r="75" spans="2:21" ht="17.100000000000001" hidden="1" customHeight="1" thickBot="1">
      <c r="B75" s="722">
        <f>'2 - Resilience Assessment'!N180</f>
        <v>0</v>
      </c>
      <c r="C75" s="723"/>
      <c r="D75" s="723"/>
      <c r="E75" s="723"/>
      <c r="F75" s="723"/>
      <c r="G75" s="71" t="e">
        <f>LOOKUP(B75, Lists!$C$7:$C$78, Lists!$D$7:$D$78)</f>
        <v>#N/A</v>
      </c>
      <c r="H75" s="71" t="e">
        <f>LOOKUP(B75, Lists!$C$7:$C$78, Lists!$E$7:$E$78)</f>
        <v>#N/A</v>
      </c>
      <c r="I75" s="25" t="e">
        <f>LOOKUP(B75, Lists!$C$7:$C$78, Lists!$F$7:$F$78)</f>
        <v>#N/A</v>
      </c>
      <c r="J75" s="25" t="e">
        <f>LOOKUP(B75, Lists!$C$7:$C$78, Lists!$G$7:$G$78)</f>
        <v>#N/A</v>
      </c>
      <c r="K75" s="25" t="e">
        <f>LOOKUP(B75, Lists!$C$7:$C$78, Lists!$H$7:$H$78)</f>
        <v>#N/A</v>
      </c>
      <c r="L75" s="37"/>
      <c r="M75" s="227"/>
      <c r="N75" s="71" t="e">
        <f>LOOKUP(B75, Lists!$C$7:$C$79, Lists!$I$7:$I$79)</f>
        <v>#N/A</v>
      </c>
      <c r="O75" s="10"/>
      <c r="P75" s="588" t="e">
        <f>LOOKUP(B75, Lists!$C$7:$C$79, Lists!$M$7:$M$79)</f>
        <v>#N/A</v>
      </c>
      <c r="Q75" s="598" t="e">
        <f>LOOKUP(B75, Lists!$C$7:$C$79, Lists!$J$7:$J$79)</f>
        <v>#N/A</v>
      </c>
      <c r="R75" s="598" t="e">
        <f>LOOKUP(B75, Lists!$C$7:$C$79, Lists!$K$7:$K$79)</f>
        <v>#N/A</v>
      </c>
      <c r="S75" s="599"/>
      <c r="T75" s="602">
        <f t="shared" si="1"/>
        <v>0</v>
      </c>
      <c r="U75" s="589" t="e">
        <f>LOOKUP(B75, Lists!$C$7:$C$79, Lists!$L$7:$L$79)</f>
        <v>#N/A</v>
      </c>
    </row>
    <row r="76" spans="2:21" ht="17.25" thickTop="1" thickBot="1">
      <c r="B76" s="720"/>
      <c r="C76" s="721"/>
      <c r="D76" s="8"/>
      <c r="E76" s="8"/>
      <c r="F76" s="8"/>
      <c r="G76" s="65"/>
      <c r="H76" s="72"/>
      <c r="I76" s="8"/>
      <c r="J76" s="8"/>
      <c r="K76" s="8"/>
      <c r="L76" s="8"/>
      <c r="M76" s="8"/>
      <c r="N76" s="8"/>
      <c r="O76" s="225"/>
      <c r="P76" s="225"/>
      <c r="Q76" s="9"/>
      <c r="R76" s="9"/>
      <c r="S76" s="9"/>
      <c r="T76" s="9"/>
      <c r="U76" s="165"/>
    </row>
  </sheetData>
  <sheetProtection sheet="1" objects="1" scenarios="1"/>
  <mergeCells count="73">
    <mergeCell ref="B75:F75"/>
    <mergeCell ref="B69:F69"/>
    <mergeCell ref="B39:F39"/>
    <mergeCell ref="B40:F40"/>
    <mergeCell ref="B62:F62"/>
    <mergeCell ref="B63:F63"/>
    <mergeCell ref="B64:F64"/>
    <mergeCell ref="B65:F65"/>
    <mergeCell ref="B67:F67"/>
    <mergeCell ref="B68:F68"/>
    <mergeCell ref="B60:F60"/>
    <mergeCell ref="B66:F66"/>
    <mergeCell ref="B70:F70"/>
    <mergeCell ref="B71:F71"/>
    <mergeCell ref="B72:F72"/>
    <mergeCell ref="B73:F73"/>
    <mergeCell ref="B28:F28"/>
    <mergeCell ref="B58:F58"/>
    <mergeCell ref="B59:F59"/>
    <mergeCell ref="B43:F43"/>
    <mergeCell ref="B44:F44"/>
    <mergeCell ref="B45:F45"/>
    <mergeCell ref="B46:F46"/>
    <mergeCell ref="B74:F74"/>
    <mergeCell ref="B47:F47"/>
    <mergeCell ref="B48:F48"/>
    <mergeCell ref="B49:F49"/>
    <mergeCell ref="B50:F50"/>
    <mergeCell ref="B51:F51"/>
    <mergeCell ref="B61:F61"/>
    <mergeCell ref="B55:F55"/>
    <mergeCell ref="B56:F56"/>
    <mergeCell ref="B57:F57"/>
    <mergeCell ref="B52:F52"/>
    <mergeCell ref="B53:F53"/>
    <mergeCell ref="B54:F54"/>
    <mergeCell ref="B23:F23"/>
    <mergeCell ref="B21:F21"/>
    <mergeCell ref="B41:F41"/>
    <mergeCell ref="B42:F42"/>
    <mergeCell ref="B32:F32"/>
    <mergeCell ref="B33:F33"/>
    <mergeCell ref="B34:F34"/>
    <mergeCell ref="B29:F29"/>
    <mergeCell ref="B35:F35"/>
    <mergeCell ref="B24:F24"/>
    <mergeCell ref="B25:F25"/>
    <mergeCell ref="B36:F36"/>
    <mergeCell ref="B37:F37"/>
    <mergeCell ref="B38:F38"/>
    <mergeCell ref="B26:F26"/>
    <mergeCell ref="B27:F27"/>
    <mergeCell ref="B6:F6"/>
    <mergeCell ref="B7:F7"/>
    <mergeCell ref="B8:F8"/>
    <mergeCell ref="B9:F9"/>
    <mergeCell ref="B22:F22"/>
    <mergeCell ref="I5:K5"/>
    <mergeCell ref="B76:C76"/>
    <mergeCell ref="B17:F17"/>
    <mergeCell ref="B18:F18"/>
    <mergeCell ref="B19:F19"/>
    <mergeCell ref="B15:F15"/>
    <mergeCell ref="B20:F20"/>
    <mergeCell ref="B30:F30"/>
    <mergeCell ref="B31:F31"/>
    <mergeCell ref="B16:F16"/>
    <mergeCell ref="B10:F10"/>
    <mergeCell ref="B11:F11"/>
    <mergeCell ref="B12:F12"/>
    <mergeCell ref="B13:F13"/>
    <mergeCell ref="B14:F14"/>
    <mergeCell ref="B5:E5"/>
  </mergeCells>
  <phoneticPr fontId="4" type="noConversion"/>
  <pageMargins left="0.75" right="0.75" top="1" bottom="1" header="0.5" footer="0.5"/>
  <pageSetup scale="54" fitToHeight="2"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0" id="{0B162BB0-4380-7E4C-89A1-ABDBB2B7C3AE}">
            <xm:f>IF('Conditional Formatting'!D6&gt;1, 1, 0)</xm:f>
            <x14:dxf>
              <font>
                <color auto="1"/>
              </font>
              <fill>
                <patternFill patternType="solid">
                  <fgColor indexed="64"/>
                  <bgColor theme="6" tint="0.79998168889431442"/>
                </patternFill>
              </fill>
            </x14:dxf>
          </x14:cfRule>
          <xm:sqref>M6:M75</xm:sqref>
        </x14:conditionalFormatting>
        <x14:conditionalFormatting xmlns:xm="http://schemas.microsoft.com/office/excel/2006/main">
          <x14:cfRule type="expression" priority="8" id="{170A8A16-029E-F744-8648-BDC6649C2F81}">
            <xm:f>IF('Conditional Formatting'!H6&gt;1, 1, 0)</xm:f>
            <x14:dxf>
              <font>
                <color auto="1"/>
              </font>
              <fill>
                <patternFill patternType="solid">
                  <fgColor indexed="64"/>
                  <bgColor theme="6" tint="0.79998168889431442"/>
                </patternFill>
              </fill>
            </x14:dxf>
          </x14:cfRule>
          <xm:sqref>O6:O75 S6:S75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Lists!$C$2:$C$3</xm:f>
          </x14:formula1>
          <xm:sqref>L6:L75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4:L76"/>
  <sheetViews>
    <sheetView topLeftCell="A28" workbookViewId="0">
      <selection activeCell="K75" sqref="K75"/>
    </sheetView>
  </sheetViews>
  <sheetFormatPr defaultColWidth="10.875" defaultRowHeight="15.75"/>
  <cols>
    <col min="1" max="3" width="10.875" style="42" customWidth="1"/>
    <col min="4" max="16384" width="10.875" style="42"/>
  </cols>
  <sheetData>
    <row r="4" spans="1:12">
      <c r="B4" s="42" t="s">
        <v>162</v>
      </c>
    </row>
    <row r="5" spans="1:12">
      <c r="A5" s="2"/>
      <c r="B5" s="2"/>
      <c r="C5" s="2"/>
    </row>
    <row r="6" spans="1:12">
      <c r="A6" s="43"/>
      <c r="B6" s="42">
        <f>IF('3 - Strategies'!L6="Yes", 1, 0)</f>
        <v>0</v>
      </c>
      <c r="C6" s="42">
        <f>IF('3 - Strategies'!M6=0, 1, 0)</f>
        <v>1</v>
      </c>
      <c r="D6" s="42">
        <f>B6+C6</f>
        <v>1</v>
      </c>
      <c r="E6" s="42" t="e">
        <f>IF('3 - Strategies'!N6=0, 1, 0)</f>
        <v>#N/A</v>
      </c>
      <c r="F6" s="42" t="e">
        <f t="shared" ref="F6:F37" si="0">B6+E6</f>
        <v>#N/A</v>
      </c>
      <c r="G6" s="42">
        <f>IF('3 - Strategies'!O6=0, 1, 0)</f>
        <v>0</v>
      </c>
      <c r="H6" s="42">
        <f t="shared" ref="H6:H37" si="1">B6+G6</f>
        <v>0</v>
      </c>
      <c r="I6" s="42" t="e">
        <f>IF('3 - Strategies'!P6=0, 1, 0)</f>
        <v>#N/A</v>
      </c>
      <c r="J6" s="42" t="e">
        <f t="shared" ref="J6:J37" si="2">B6+I6</f>
        <v>#N/A</v>
      </c>
      <c r="K6" s="42">
        <f>IF('3 - Strategies'!S6=0, 1, 0)</f>
        <v>1</v>
      </c>
      <c r="L6" s="42">
        <f t="shared" ref="L6:L37" si="3">B6+K6</f>
        <v>1</v>
      </c>
    </row>
    <row r="7" spans="1:12">
      <c r="A7" s="43"/>
      <c r="B7" s="42">
        <f>IF('3 - Strategies'!L7="Yes", 1, 0)</f>
        <v>0</v>
      </c>
      <c r="C7" s="42">
        <f>IF('3 - Strategies'!M7=0, 1, 0)</f>
        <v>1</v>
      </c>
      <c r="D7" s="42">
        <f t="shared" ref="D7:D70" si="4">B7+C7</f>
        <v>1</v>
      </c>
      <c r="E7" s="42" t="e">
        <f>IF('3 - Strategies'!N7=0, 1, 0)</f>
        <v>#N/A</v>
      </c>
      <c r="F7" s="42" t="e">
        <f t="shared" si="0"/>
        <v>#N/A</v>
      </c>
      <c r="G7" s="42">
        <f>IF('3 - Strategies'!O7=0, 1, 0)</f>
        <v>1</v>
      </c>
      <c r="H7" s="42">
        <f t="shared" si="1"/>
        <v>1</v>
      </c>
      <c r="I7" s="42" t="e">
        <f>IF('3 - Strategies'!P7=0, 1, 0)</f>
        <v>#N/A</v>
      </c>
      <c r="J7" s="42" t="e">
        <f t="shared" si="2"/>
        <v>#N/A</v>
      </c>
      <c r="K7" s="42">
        <f>IF('3 - Strategies'!S7=0, 1, 0)</f>
        <v>1</v>
      </c>
      <c r="L7" s="42">
        <f t="shared" si="3"/>
        <v>1</v>
      </c>
    </row>
    <row r="8" spans="1:12">
      <c r="A8" s="43"/>
      <c r="B8" s="42">
        <f>IF('3 - Strategies'!L8="Yes", 1, 0)</f>
        <v>0</v>
      </c>
      <c r="C8" s="42">
        <f>IF('3 - Strategies'!M8=0, 1, 0)</f>
        <v>1</v>
      </c>
      <c r="D8" s="42">
        <f t="shared" si="4"/>
        <v>1</v>
      </c>
      <c r="E8" s="42" t="e">
        <f>IF('3 - Strategies'!N8=0, 1, 0)</f>
        <v>#N/A</v>
      </c>
      <c r="F8" s="42" t="e">
        <f t="shared" si="0"/>
        <v>#N/A</v>
      </c>
      <c r="G8" s="42">
        <f>IF('3 - Strategies'!O8=0, 1, 0)</f>
        <v>1</v>
      </c>
      <c r="H8" s="42">
        <f t="shared" si="1"/>
        <v>1</v>
      </c>
      <c r="I8" s="42" t="e">
        <f>IF('3 - Strategies'!P8=0, 1, 0)</f>
        <v>#N/A</v>
      </c>
      <c r="J8" s="42" t="e">
        <f t="shared" si="2"/>
        <v>#N/A</v>
      </c>
      <c r="K8" s="42">
        <f>IF('3 - Strategies'!S8=0, 1, 0)</f>
        <v>1</v>
      </c>
      <c r="L8" s="42">
        <f t="shared" si="3"/>
        <v>1</v>
      </c>
    </row>
    <row r="9" spans="1:12">
      <c r="A9" s="43"/>
      <c r="B9" s="42">
        <f>IF('3 - Strategies'!L9="Yes", 1, 0)</f>
        <v>0</v>
      </c>
      <c r="C9" s="42">
        <f>IF('3 - Strategies'!M9=0, 1, 0)</f>
        <v>1</v>
      </c>
      <c r="D9" s="42">
        <f t="shared" si="4"/>
        <v>1</v>
      </c>
      <c r="E9" s="42" t="e">
        <f>IF('3 - Strategies'!N9=0, 1, 0)</f>
        <v>#N/A</v>
      </c>
      <c r="F9" s="42" t="e">
        <f t="shared" si="0"/>
        <v>#N/A</v>
      </c>
      <c r="G9" s="42">
        <f>IF('3 - Strategies'!O9=0, 1, 0)</f>
        <v>1</v>
      </c>
      <c r="H9" s="42">
        <f t="shared" si="1"/>
        <v>1</v>
      </c>
      <c r="I9" s="42" t="e">
        <f>IF('3 - Strategies'!P9=0, 1, 0)</f>
        <v>#N/A</v>
      </c>
      <c r="J9" s="42" t="e">
        <f t="shared" si="2"/>
        <v>#N/A</v>
      </c>
      <c r="K9" s="42">
        <f>IF('3 - Strategies'!S9=0, 1, 0)</f>
        <v>1</v>
      </c>
      <c r="L9" s="42">
        <f t="shared" si="3"/>
        <v>1</v>
      </c>
    </row>
    <row r="10" spans="1:12">
      <c r="A10" s="43"/>
      <c r="B10" s="42">
        <f>IF('3 - Strategies'!L10="Yes", 1, 0)</f>
        <v>0</v>
      </c>
      <c r="C10" s="42">
        <f>IF('3 - Strategies'!M10=0, 1, 0)</f>
        <v>1</v>
      </c>
      <c r="D10" s="42">
        <f t="shared" si="4"/>
        <v>1</v>
      </c>
      <c r="E10" s="42" t="e">
        <f>IF('3 - Strategies'!N10=0, 1, 0)</f>
        <v>#N/A</v>
      </c>
      <c r="F10" s="42" t="e">
        <f t="shared" si="0"/>
        <v>#N/A</v>
      </c>
      <c r="G10" s="42">
        <f>IF('3 - Strategies'!O10=0, 1, 0)</f>
        <v>1</v>
      </c>
      <c r="H10" s="42">
        <f t="shared" si="1"/>
        <v>1</v>
      </c>
      <c r="I10" s="42" t="e">
        <f>IF('3 - Strategies'!P10=0, 1, 0)</f>
        <v>#N/A</v>
      </c>
      <c r="J10" s="42" t="e">
        <f t="shared" si="2"/>
        <v>#N/A</v>
      </c>
      <c r="K10" s="42">
        <f>IF('3 - Strategies'!S10=0, 1, 0)</f>
        <v>1</v>
      </c>
      <c r="L10" s="42">
        <f t="shared" si="3"/>
        <v>1</v>
      </c>
    </row>
    <row r="11" spans="1:12">
      <c r="A11" s="43"/>
      <c r="B11" s="42">
        <f>IF('3 - Strategies'!L11="Yes", 1, 0)</f>
        <v>0</v>
      </c>
      <c r="C11" s="42">
        <f>IF('3 - Strategies'!M11=0, 1, 0)</f>
        <v>1</v>
      </c>
      <c r="D11" s="42">
        <f t="shared" si="4"/>
        <v>1</v>
      </c>
      <c r="E11" s="42" t="e">
        <f>IF('3 - Strategies'!N11=0, 1, 0)</f>
        <v>#N/A</v>
      </c>
      <c r="F11" s="42" t="e">
        <f t="shared" si="0"/>
        <v>#N/A</v>
      </c>
      <c r="G11" s="42">
        <f>IF('3 - Strategies'!O11=0, 1, 0)</f>
        <v>1</v>
      </c>
      <c r="H11" s="42">
        <f t="shared" si="1"/>
        <v>1</v>
      </c>
      <c r="I11" s="42" t="e">
        <f>IF('3 - Strategies'!P11=0, 1, 0)</f>
        <v>#N/A</v>
      </c>
      <c r="J11" s="42" t="e">
        <f t="shared" si="2"/>
        <v>#N/A</v>
      </c>
      <c r="K11" s="42">
        <f>IF('3 - Strategies'!S11=0, 1, 0)</f>
        <v>1</v>
      </c>
      <c r="L11" s="42">
        <f t="shared" si="3"/>
        <v>1</v>
      </c>
    </row>
    <row r="12" spans="1:12">
      <c r="A12" s="43"/>
      <c r="B12" s="42">
        <f>IF('3 - Strategies'!L12="Yes", 1, 0)</f>
        <v>0</v>
      </c>
      <c r="C12" s="42">
        <f>IF('3 - Strategies'!M12=0, 1, 0)</f>
        <v>1</v>
      </c>
      <c r="D12" s="42">
        <f t="shared" si="4"/>
        <v>1</v>
      </c>
      <c r="E12" s="42" t="e">
        <f>IF('3 - Strategies'!N12=0, 1, 0)</f>
        <v>#N/A</v>
      </c>
      <c r="F12" s="42" t="e">
        <f t="shared" si="0"/>
        <v>#N/A</v>
      </c>
      <c r="G12" s="42">
        <f>IF('3 - Strategies'!O12=0, 1, 0)</f>
        <v>1</v>
      </c>
      <c r="H12" s="42">
        <f t="shared" si="1"/>
        <v>1</v>
      </c>
      <c r="I12" s="42" t="e">
        <f>IF('3 - Strategies'!P12=0, 1, 0)</f>
        <v>#N/A</v>
      </c>
      <c r="J12" s="42" t="e">
        <f t="shared" si="2"/>
        <v>#N/A</v>
      </c>
      <c r="K12" s="42">
        <f>IF('3 - Strategies'!S12=0, 1, 0)</f>
        <v>1</v>
      </c>
      <c r="L12" s="42">
        <f t="shared" si="3"/>
        <v>1</v>
      </c>
    </row>
    <row r="13" spans="1:12">
      <c r="A13" s="43"/>
      <c r="B13" s="42">
        <f>IF('3 - Strategies'!L13="Yes", 1, 0)</f>
        <v>0</v>
      </c>
      <c r="C13" s="42">
        <f>IF('3 - Strategies'!M13=0, 1, 0)</f>
        <v>1</v>
      </c>
      <c r="D13" s="42">
        <f t="shared" si="4"/>
        <v>1</v>
      </c>
      <c r="E13" s="42" t="e">
        <f>IF('3 - Strategies'!N13=0, 1, 0)</f>
        <v>#N/A</v>
      </c>
      <c r="F13" s="42" t="e">
        <f t="shared" si="0"/>
        <v>#N/A</v>
      </c>
      <c r="G13" s="42">
        <f>IF('3 - Strategies'!O13=0, 1, 0)</f>
        <v>1</v>
      </c>
      <c r="H13" s="42">
        <f t="shared" si="1"/>
        <v>1</v>
      </c>
      <c r="I13" s="42" t="e">
        <f>IF('3 - Strategies'!P13=0, 1, 0)</f>
        <v>#N/A</v>
      </c>
      <c r="J13" s="42" t="e">
        <f t="shared" si="2"/>
        <v>#N/A</v>
      </c>
      <c r="K13" s="42">
        <f>IF('3 - Strategies'!S13=0, 1, 0)</f>
        <v>1</v>
      </c>
      <c r="L13" s="42">
        <f t="shared" si="3"/>
        <v>1</v>
      </c>
    </row>
    <row r="14" spans="1:12">
      <c r="A14" s="43"/>
      <c r="B14" s="42">
        <f>IF('3 - Strategies'!L14="Yes", 1, 0)</f>
        <v>0</v>
      </c>
      <c r="C14" s="42">
        <f>IF('3 - Strategies'!M14=0, 1, 0)</f>
        <v>1</v>
      </c>
      <c r="D14" s="42">
        <f t="shared" si="4"/>
        <v>1</v>
      </c>
      <c r="E14" s="42" t="e">
        <f>IF('3 - Strategies'!N14=0, 1, 0)</f>
        <v>#N/A</v>
      </c>
      <c r="F14" s="42" t="e">
        <f t="shared" si="0"/>
        <v>#N/A</v>
      </c>
      <c r="G14" s="42">
        <f>IF('3 - Strategies'!O14=0, 1, 0)</f>
        <v>1</v>
      </c>
      <c r="H14" s="42">
        <f t="shared" si="1"/>
        <v>1</v>
      </c>
      <c r="I14" s="42" t="e">
        <f>IF('3 - Strategies'!P14=0, 1, 0)</f>
        <v>#N/A</v>
      </c>
      <c r="J14" s="42" t="e">
        <f t="shared" si="2"/>
        <v>#N/A</v>
      </c>
      <c r="K14" s="42">
        <f>IF('3 - Strategies'!S14=0, 1, 0)</f>
        <v>1</v>
      </c>
      <c r="L14" s="42">
        <f t="shared" si="3"/>
        <v>1</v>
      </c>
    </row>
    <row r="15" spans="1:12">
      <c r="A15" s="43"/>
      <c r="B15" s="42">
        <f>IF('3 - Strategies'!L15="Yes", 1, 0)</f>
        <v>0</v>
      </c>
      <c r="C15" s="42">
        <f>IF('3 - Strategies'!M15=0, 1, 0)</f>
        <v>1</v>
      </c>
      <c r="D15" s="42">
        <f t="shared" si="4"/>
        <v>1</v>
      </c>
      <c r="E15" s="42" t="e">
        <f>IF('3 - Strategies'!N15=0, 1, 0)</f>
        <v>#N/A</v>
      </c>
      <c r="F15" s="42" t="e">
        <f t="shared" si="0"/>
        <v>#N/A</v>
      </c>
      <c r="G15" s="42">
        <f>IF('3 - Strategies'!O15=0, 1, 0)</f>
        <v>1</v>
      </c>
      <c r="H15" s="42">
        <f t="shared" si="1"/>
        <v>1</v>
      </c>
      <c r="I15" s="42" t="e">
        <f>IF('3 - Strategies'!P15=0, 1, 0)</f>
        <v>#N/A</v>
      </c>
      <c r="J15" s="42" t="e">
        <f t="shared" si="2"/>
        <v>#N/A</v>
      </c>
      <c r="K15" s="42">
        <f>IF('3 - Strategies'!S15=0, 1, 0)</f>
        <v>1</v>
      </c>
      <c r="L15" s="42">
        <f t="shared" si="3"/>
        <v>1</v>
      </c>
    </row>
    <row r="16" spans="1:12">
      <c r="A16" s="43"/>
      <c r="B16" s="42">
        <f>IF('3 - Strategies'!L16="Yes", 1, 0)</f>
        <v>0</v>
      </c>
      <c r="C16" s="42">
        <f>IF('3 - Strategies'!M16=0, 1, 0)</f>
        <v>1</v>
      </c>
      <c r="D16" s="42">
        <f t="shared" si="4"/>
        <v>1</v>
      </c>
      <c r="E16" s="42" t="e">
        <f>IF('3 - Strategies'!N16=0, 1, 0)</f>
        <v>#N/A</v>
      </c>
      <c r="F16" s="42" t="e">
        <f t="shared" si="0"/>
        <v>#N/A</v>
      </c>
      <c r="G16" s="42">
        <f>IF('3 - Strategies'!O16=0, 1, 0)</f>
        <v>1</v>
      </c>
      <c r="H16" s="42">
        <f t="shared" si="1"/>
        <v>1</v>
      </c>
      <c r="I16" s="42" t="e">
        <f>IF('3 - Strategies'!P16=0, 1, 0)</f>
        <v>#N/A</v>
      </c>
      <c r="J16" s="42" t="e">
        <f t="shared" si="2"/>
        <v>#N/A</v>
      </c>
      <c r="K16" s="42">
        <f>IF('3 - Strategies'!S16=0, 1, 0)</f>
        <v>1</v>
      </c>
      <c r="L16" s="42">
        <f t="shared" si="3"/>
        <v>1</v>
      </c>
    </row>
    <row r="17" spans="1:12">
      <c r="A17" s="43"/>
      <c r="B17" s="42">
        <f>IF('3 - Strategies'!L17="Yes", 1, 0)</f>
        <v>0</v>
      </c>
      <c r="C17" s="42">
        <f>IF('3 - Strategies'!M17=0, 1, 0)</f>
        <v>1</v>
      </c>
      <c r="D17" s="42">
        <f t="shared" si="4"/>
        <v>1</v>
      </c>
      <c r="E17" s="42" t="e">
        <f>IF('3 - Strategies'!N17=0, 1, 0)</f>
        <v>#N/A</v>
      </c>
      <c r="F17" s="42" t="e">
        <f t="shared" si="0"/>
        <v>#N/A</v>
      </c>
      <c r="G17" s="42">
        <f>IF('3 - Strategies'!O17=0, 1, 0)</f>
        <v>1</v>
      </c>
      <c r="H17" s="42">
        <f t="shared" si="1"/>
        <v>1</v>
      </c>
      <c r="I17" s="42" t="e">
        <f>IF('3 - Strategies'!P17=0, 1, 0)</f>
        <v>#N/A</v>
      </c>
      <c r="J17" s="42" t="e">
        <f t="shared" si="2"/>
        <v>#N/A</v>
      </c>
      <c r="K17" s="42">
        <f>IF('3 - Strategies'!S17=0, 1, 0)</f>
        <v>1</v>
      </c>
      <c r="L17" s="42">
        <f t="shared" si="3"/>
        <v>1</v>
      </c>
    </row>
    <row r="18" spans="1:12">
      <c r="A18" s="43"/>
      <c r="B18" s="42">
        <f>IF('3 - Strategies'!L18="Yes", 1, 0)</f>
        <v>0</v>
      </c>
      <c r="C18" s="42">
        <f>IF('3 - Strategies'!M18=0, 1, 0)</f>
        <v>1</v>
      </c>
      <c r="D18" s="42">
        <f t="shared" si="4"/>
        <v>1</v>
      </c>
      <c r="E18" s="42" t="e">
        <f>IF('3 - Strategies'!N18=0, 1, 0)</f>
        <v>#N/A</v>
      </c>
      <c r="F18" s="42" t="e">
        <f t="shared" si="0"/>
        <v>#N/A</v>
      </c>
      <c r="G18" s="42">
        <f>IF('3 - Strategies'!O18=0, 1, 0)</f>
        <v>1</v>
      </c>
      <c r="H18" s="42">
        <f t="shared" si="1"/>
        <v>1</v>
      </c>
      <c r="I18" s="42" t="e">
        <f>IF('3 - Strategies'!P18=0, 1, 0)</f>
        <v>#N/A</v>
      </c>
      <c r="J18" s="42" t="e">
        <f t="shared" si="2"/>
        <v>#N/A</v>
      </c>
      <c r="K18" s="42">
        <f>IF('3 - Strategies'!S18=0, 1, 0)</f>
        <v>1</v>
      </c>
      <c r="L18" s="42">
        <f t="shared" si="3"/>
        <v>1</v>
      </c>
    </row>
    <row r="19" spans="1:12">
      <c r="A19" s="43"/>
      <c r="B19" s="42">
        <f>IF('3 - Strategies'!L19="Yes", 1, 0)</f>
        <v>0</v>
      </c>
      <c r="C19" s="42">
        <f>IF('3 - Strategies'!M19=0, 1, 0)</f>
        <v>1</v>
      </c>
      <c r="D19" s="42">
        <f t="shared" si="4"/>
        <v>1</v>
      </c>
      <c r="E19" s="42" t="e">
        <f>IF('3 - Strategies'!N19=0, 1, 0)</f>
        <v>#N/A</v>
      </c>
      <c r="F19" s="42" t="e">
        <f t="shared" si="0"/>
        <v>#N/A</v>
      </c>
      <c r="G19" s="42">
        <f>IF('3 - Strategies'!O19=0, 1, 0)</f>
        <v>1</v>
      </c>
      <c r="H19" s="42">
        <f t="shared" si="1"/>
        <v>1</v>
      </c>
      <c r="I19" s="42" t="e">
        <f>IF('3 - Strategies'!P19=0, 1, 0)</f>
        <v>#N/A</v>
      </c>
      <c r="J19" s="42" t="e">
        <f t="shared" si="2"/>
        <v>#N/A</v>
      </c>
      <c r="K19" s="42">
        <f>IF('3 - Strategies'!S19=0, 1, 0)</f>
        <v>1</v>
      </c>
      <c r="L19" s="42">
        <f t="shared" si="3"/>
        <v>1</v>
      </c>
    </row>
    <row r="20" spans="1:12">
      <c r="A20" s="43"/>
      <c r="B20" s="42">
        <f>IF('3 - Strategies'!L20="Yes", 1, 0)</f>
        <v>0</v>
      </c>
      <c r="C20" s="42">
        <f>IF('3 - Strategies'!M20=0, 1, 0)</f>
        <v>1</v>
      </c>
      <c r="D20" s="42">
        <f t="shared" si="4"/>
        <v>1</v>
      </c>
      <c r="E20" s="42" t="e">
        <f>IF('3 - Strategies'!N20=0, 1, 0)</f>
        <v>#N/A</v>
      </c>
      <c r="F20" s="42" t="e">
        <f t="shared" si="0"/>
        <v>#N/A</v>
      </c>
      <c r="G20" s="42">
        <f>IF('3 - Strategies'!O20=0, 1, 0)</f>
        <v>1</v>
      </c>
      <c r="H20" s="42">
        <f t="shared" si="1"/>
        <v>1</v>
      </c>
      <c r="I20" s="42" t="e">
        <f>IF('3 - Strategies'!P20=0, 1, 0)</f>
        <v>#N/A</v>
      </c>
      <c r="J20" s="42" t="e">
        <f t="shared" si="2"/>
        <v>#N/A</v>
      </c>
      <c r="K20" s="42">
        <f>IF('3 - Strategies'!S20=0, 1, 0)</f>
        <v>1</v>
      </c>
      <c r="L20" s="42">
        <f t="shared" si="3"/>
        <v>1</v>
      </c>
    </row>
    <row r="21" spans="1:12">
      <c r="A21" s="43"/>
      <c r="B21" s="42">
        <f>IF('3 - Strategies'!L21="Yes", 1, 0)</f>
        <v>0</v>
      </c>
      <c r="C21" s="42">
        <f>IF('3 - Strategies'!M21=0, 1, 0)</f>
        <v>1</v>
      </c>
      <c r="D21" s="42">
        <f t="shared" si="4"/>
        <v>1</v>
      </c>
      <c r="E21" s="42" t="e">
        <f>IF('3 - Strategies'!N21=0, 1, 0)</f>
        <v>#N/A</v>
      </c>
      <c r="F21" s="42" t="e">
        <f t="shared" si="0"/>
        <v>#N/A</v>
      </c>
      <c r="G21" s="42">
        <f>IF('3 - Strategies'!O21=0, 1, 0)</f>
        <v>1</v>
      </c>
      <c r="H21" s="42">
        <f t="shared" si="1"/>
        <v>1</v>
      </c>
      <c r="I21" s="42" t="e">
        <f>IF('3 - Strategies'!P21=0, 1, 0)</f>
        <v>#N/A</v>
      </c>
      <c r="J21" s="42" t="e">
        <f t="shared" si="2"/>
        <v>#N/A</v>
      </c>
      <c r="K21" s="42">
        <f>IF('3 - Strategies'!S21=0, 1, 0)</f>
        <v>1</v>
      </c>
      <c r="L21" s="42">
        <f t="shared" si="3"/>
        <v>1</v>
      </c>
    </row>
    <row r="22" spans="1:12">
      <c r="A22" s="43"/>
      <c r="B22" s="42">
        <f>IF('3 - Strategies'!L22="Yes", 1, 0)</f>
        <v>0</v>
      </c>
      <c r="C22" s="42">
        <f>IF('3 - Strategies'!M22=0, 1, 0)</f>
        <v>1</v>
      </c>
      <c r="D22" s="42">
        <f t="shared" si="4"/>
        <v>1</v>
      </c>
      <c r="E22" s="42" t="e">
        <f>IF('3 - Strategies'!N22=0, 1, 0)</f>
        <v>#N/A</v>
      </c>
      <c r="F22" s="42" t="e">
        <f t="shared" si="0"/>
        <v>#N/A</v>
      </c>
      <c r="G22" s="42">
        <f>IF('3 - Strategies'!O22=0, 1, 0)</f>
        <v>1</v>
      </c>
      <c r="H22" s="42">
        <f t="shared" si="1"/>
        <v>1</v>
      </c>
      <c r="I22" s="42" t="e">
        <f>IF('3 - Strategies'!P22=0, 1, 0)</f>
        <v>#N/A</v>
      </c>
      <c r="J22" s="42" t="e">
        <f t="shared" si="2"/>
        <v>#N/A</v>
      </c>
      <c r="K22" s="42">
        <f>IF('3 - Strategies'!S22=0, 1, 0)</f>
        <v>1</v>
      </c>
      <c r="L22" s="42">
        <f t="shared" si="3"/>
        <v>1</v>
      </c>
    </row>
    <row r="23" spans="1:12">
      <c r="A23" s="43"/>
      <c r="B23" s="42">
        <f>IF('3 - Strategies'!L23="Yes", 1, 0)</f>
        <v>0</v>
      </c>
      <c r="C23" s="42">
        <f>IF('3 - Strategies'!M23=0, 1, 0)</f>
        <v>1</v>
      </c>
      <c r="D23" s="42">
        <f t="shared" si="4"/>
        <v>1</v>
      </c>
      <c r="E23" s="42" t="e">
        <f>IF('3 - Strategies'!N23=0, 1, 0)</f>
        <v>#N/A</v>
      </c>
      <c r="F23" s="42" t="e">
        <f t="shared" si="0"/>
        <v>#N/A</v>
      </c>
      <c r="G23" s="42">
        <f>IF('3 - Strategies'!O23=0, 1, 0)</f>
        <v>1</v>
      </c>
      <c r="H23" s="42">
        <f t="shared" si="1"/>
        <v>1</v>
      </c>
      <c r="I23" s="42" t="e">
        <f>IF('3 - Strategies'!P23=0, 1, 0)</f>
        <v>#N/A</v>
      </c>
      <c r="J23" s="42" t="e">
        <f t="shared" si="2"/>
        <v>#N/A</v>
      </c>
      <c r="K23" s="42">
        <f>IF('3 - Strategies'!S23=0, 1, 0)</f>
        <v>1</v>
      </c>
      <c r="L23" s="42">
        <f t="shared" si="3"/>
        <v>1</v>
      </c>
    </row>
    <row r="24" spans="1:12">
      <c r="A24" s="43"/>
      <c r="B24" s="42">
        <f>IF('3 - Strategies'!L24="Yes", 1, 0)</f>
        <v>0</v>
      </c>
      <c r="C24" s="42">
        <f>IF('3 - Strategies'!M24=0, 1, 0)</f>
        <v>1</v>
      </c>
      <c r="D24" s="42">
        <f t="shared" si="4"/>
        <v>1</v>
      </c>
      <c r="E24" s="42" t="e">
        <f>IF('3 - Strategies'!N24=0, 1, 0)</f>
        <v>#N/A</v>
      </c>
      <c r="F24" s="42" t="e">
        <f t="shared" si="0"/>
        <v>#N/A</v>
      </c>
      <c r="G24" s="42">
        <f>IF('3 - Strategies'!O24=0, 1, 0)</f>
        <v>1</v>
      </c>
      <c r="H24" s="42">
        <f t="shared" si="1"/>
        <v>1</v>
      </c>
      <c r="I24" s="42" t="e">
        <f>IF('3 - Strategies'!P24=0, 1, 0)</f>
        <v>#N/A</v>
      </c>
      <c r="J24" s="42" t="e">
        <f t="shared" si="2"/>
        <v>#N/A</v>
      </c>
      <c r="K24" s="42">
        <f>IF('3 - Strategies'!S24=0, 1, 0)</f>
        <v>1</v>
      </c>
      <c r="L24" s="42">
        <f t="shared" si="3"/>
        <v>1</v>
      </c>
    </row>
    <row r="25" spans="1:12">
      <c r="A25" s="43"/>
      <c r="B25" s="42">
        <f>IF('3 - Strategies'!L25="Yes", 1, 0)</f>
        <v>0</v>
      </c>
      <c r="C25" s="42">
        <f>IF('3 - Strategies'!M25=0, 1, 0)</f>
        <v>1</v>
      </c>
      <c r="D25" s="42">
        <f t="shared" si="4"/>
        <v>1</v>
      </c>
      <c r="E25" s="42" t="e">
        <f>IF('3 - Strategies'!N25=0, 1, 0)</f>
        <v>#N/A</v>
      </c>
      <c r="F25" s="42" t="e">
        <f t="shared" si="0"/>
        <v>#N/A</v>
      </c>
      <c r="G25" s="42">
        <f>IF('3 - Strategies'!O25=0, 1, 0)</f>
        <v>1</v>
      </c>
      <c r="H25" s="42">
        <f t="shared" si="1"/>
        <v>1</v>
      </c>
      <c r="I25" s="42" t="e">
        <f>IF('3 - Strategies'!P25=0, 1, 0)</f>
        <v>#N/A</v>
      </c>
      <c r="J25" s="42" t="e">
        <f t="shared" si="2"/>
        <v>#N/A</v>
      </c>
      <c r="K25" s="42">
        <f>IF('3 - Strategies'!S25=0, 1, 0)</f>
        <v>1</v>
      </c>
      <c r="L25" s="42">
        <f t="shared" si="3"/>
        <v>1</v>
      </c>
    </row>
    <row r="26" spans="1:12">
      <c r="A26" s="43"/>
      <c r="B26" s="42">
        <f>IF('3 - Strategies'!L26="Yes", 1, 0)</f>
        <v>0</v>
      </c>
      <c r="C26" s="42">
        <f>IF('3 - Strategies'!M26=0, 1, 0)</f>
        <v>1</v>
      </c>
      <c r="D26" s="42">
        <f t="shared" si="4"/>
        <v>1</v>
      </c>
      <c r="E26" s="42" t="e">
        <f>IF('3 - Strategies'!N26=0, 1, 0)</f>
        <v>#N/A</v>
      </c>
      <c r="F26" s="42" t="e">
        <f t="shared" si="0"/>
        <v>#N/A</v>
      </c>
      <c r="G26" s="42">
        <f>IF('3 - Strategies'!O26=0, 1, 0)</f>
        <v>1</v>
      </c>
      <c r="H26" s="42">
        <f t="shared" si="1"/>
        <v>1</v>
      </c>
      <c r="I26" s="42" t="e">
        <f>IF('3 - Strategies'!P26=0, 1, 0)</f>
        <v>#N/A</v>
      </c>
      <c r="J26" s="42" t="e">
        <f t="shared" si="2"/>
        <v>#N/A</v>
      </c>
      <c r="K26" s="42">
        <f>IF('3 - Strategies'!S26=0, 1, 0)</f>
        <v>1</v>
      </c>
      <c r="L26" s="42">
        <f t="shared" si="3"/>
        <v>1</v>
      </c>
    </row>
    <row r="27" spans="1:12">
      <c r="A27" s="43"/>
      <c r="B27" s="42">
        <f>IF('3 - Strategies'!L27="Yes", 1, 0)</f>
        <v>0</v>
      </c>
      <c r="C27" s="42">
        <f>IF('3 - Strategies'!M27=0, 1, 0)</f>
        <v>1</v>
      </c>
      <c r="D27" s="42">
        <f t="shared" si="4"/>
        <v>1</v>
      </c>
      <c r="E27" s="42" t="e">
        <f>IF('3 - Strategies'!N27=0, 1, 0)</f>
        <v>#N/A</v>
      </c>
      <c r="F27" s="42" t="e">
        <f t="shared" si="0"/>
        <v>#N/A</v>
      </c>
      <c r="G27" s="42">
        <f>IF('3 - Strategies'!O27=0, 1, 0)</f>
        <v>1</v>
      </c>
      <c r="H27" s="42">
        <f t="shared" si="1"/>
        <v>1</v>
      </c>
      <c r="I27" s="42" t="e">
        <f>IF('3 - Strategies'!P27=0, 1, 0)</f>
        <v>#N/A</v>
      </c>
      <c r="J27" s="42" t="e">
        <f t="shared" si="2"/>
        <v>#N/A</v>
      </c>
      <c r="K27" s="42">
        <f>IF('3 - Strategies'!S27=0, 1, 0)</f>
        <v>1</v>
      </c>
      <c r="L27" s="42">
        <f t="shared" si="3"/>
        <v>1</v>
      </c>
    </row>
    <row r="28" spans="1:12">
      <c r="A28" s="43"/>
      <c r="B28" s="42">
        <f>IF('3 - Strategies'!L28="Yes", 1, 0)</f>
        <v>0</v>
      </c>
      <c r="C28" s="42">
        <f>IF('3 - Strategies'!M28=0, 1, 0)</f>
        <v>1</v>
      </c>
      <c r="D28" s="42">
        <f t="shared" si="4"/>
        <v>1</v>
      </c>
      <c r="E28" s="42" t="e">
        <f>IF('3 - Strategies'!N28=0, 1, 0)</f>
        <v>#N/A</v>
      </c>
      <c r="F28" s="42" t="e">
        <f t="shared" si="0"/>
        <v>#N/A</v>
      </c>
      <c r="G28" s="42">
        <f>IF('3 - Strategies'!O28=0, 1, 0)</f>
        <v>1</v>
      </c>
      <c r="H28" s="42">
        <f t="shared" si="1"/>
        <v>1</v>
      </c>
      <c r="I28" s="42" t="e">
        <f>IF('3 - Strategies'!P28=0, 1, 0)</f>
        <v>#N/A</v>
      </c>
      <c r="J28" s="42" t="e">
        <f t="shared" si="2"/>
        <v>#N/A</v>
      </c>
      <c r="K28" s="42">
        <f>IF('3 - Strategies'!S28=0, 1, 0)</f>
        <v>1</v>
      </c>
      <c r="L28" s="42">
        <f t="shared" si="3"/>
        <v>1</v>
      </c>
    </row>
    <row r="29" spans="1:12">
      <c r="A29" s="43"/>
      <c r="B29" s="42">
        <f>IF('3 - Strategies'!L29="Yes", 1, 0)</f>
        <v>0</v>
      </c>
      <c r="C29" s="42">
        <f>IF('3 - Strategies'!M29=0, 1, 0)</f>
        <v>1</v>
      </c>
      <c r="D29" s="42">
        <f t="shared" si="4"/>
        <v>1</v>
      </c>
      <c r="E29" s="42" t="e">
        <f>IF('3 - Strategies'!N29=0, 1, 0)</f>
        <v>#N/A</v>
      </c>
      <c r="F29" s="42" t="e">
        <f t="shared" si="0"/>
        <v>#N/A</v>
      </c>
      <c r="G29" s="42">
        <f>IF('3 - Strategies'!O29=0, 1, 0)</f>
        <v>1</v>
      </c>
      <c r="H29" s="42">
        <f t="shared" si="1"/>
        <v>1</v>
      </c>
      <c r="I29" s="42" t="e">
        <f>IF('3 - Strategies'!P29=0, 1, 0)</f>
        <v>#N/A</v>
      </c>
      <c r="J29" s="42" t="e">
        <f t="shared" si="2"/>
        <v>#N/A</v>
      </c>
      <c r="K29" s="42">
        <f>IF('3 - Strategies'!S29=0, 1, 0)</f>
        <v>1</v>
      </c>
      <c r="L29" s="42">
        <f t="shared" si="3"/>
        <v>1</v>
      </c>
    </row>
    <row r="30" spans="1:12">
      <c r="A30" s="43"/>
      <c r="B30" s="42">
        <f>IF('3 - Strategies'!L30="Yes", 1, 0)</f>
        <v>0</v>
      </c>
      <c r="C30" s="42">
        <f>IF('3 - Strategies'!M30=0, 1, 0)</f>
        <v>1</v>
      </c>
      <c r="D30" s="42">
        <f t="shared" si="4"/>
        <v>1</v>
      </c>
      <c r="E30" s="42" t="e">
        <f>IF('3 - Strategies'!N30=0, 1, 0)</f>
        <v>#N/A</v>
      </c>
      <c r="F30" s="42" t="e">
        <f t="shared" si="0"/>
        <v>#N/A</v>
      </c>
      <c r="G30" s="42">
        <f>IF('3 - Strategies'!O30=0, 1, 0)</f>
        <v>1</v>
      </c>
      <c r="H30" s="42">
        <f t="shared" si="1"/>
        <v>1</v>
      </c>
      <c r="I30" s="42" t="e">
        <f>IF('3 - Strategies'!P30=0, 1, 0)</f>
        <v>#N/A</v>
      </c>
      <c r="J30" s="42" t="e">
        <f t="shared" si="2"/>
        <v>#N/A</v>
      </c>
      <c r="K30" s="42">
        <f>IF('3 - Strategies'!S30=0, 1, 0)</f>
        <v>1</v>
      </c>
      <c r="L30" s="42">
        <f t="shared" si="3"/>
        <v>1</v>
      </c>
    </row>
    <row r="31" spans="1:12">
      <c r="A31" s="43"/>
      <c r="B31" s="42">
        <f>IF('3 - Strategies'!L31="Yes", 1, 0)</f>
        <v>0</v>
      </c>
      <c r="C31" s="42">
        <f>IF('3 - Strategies'!M31=0, 1, 0)</f>
        <v>1</v>
      </c>
      <c r="D31" s="42">
        <f t="shared" si="4"/>
        <v>1</v>
      </c>
      <c r="E31" s="42" t="e">
        <f>IF('3 - Strategies'!N31=0, 1, 0)</f>
        <v>#N/A</v>
      </c>
      <c r="F31" s="42" t="e">
        <f t="shared" si="0"/>
        <v>#N/A</v>
      </c>
      <c r="G31" s="42">
        <f>IF('3 - Strategies'!O31=0, 1, 0)</f>
        <v>1</v>
      </c>
      <c r="H31" s="42">
        <f t="shared" si="1"/>
        <v>1</v>
      </c>
      <c r="I31" s="42" t="e">
        <f>IF('3 - Strategies'!P31=0, 1, 0)</f>
        <v>#N/A</v>
      </c>
      <c r="J31" s="42" t="e">
        <f t="shared" si="2"/>
        <v>#N/A</v>
      </c>
      <c r="K31" s="42">
        <f>IF('3 - Strategies'!S31=0, 1, 0)</f>
        <v>1</v>
      </c>
      <c r="L31" s="42">
        <f t="shared" si="3"/>
        <v>1</v>
      </c>
    </row>
    <row r="32" spans="1:12">
      <c r="A32" s="43"/>
      <c r="B32" s="42">
        <f>IF('3 - Strategies'!L32="Yes", 1, 0)</f>
        <v>0</v>
      </c>
      <c r="C32" s="42">
        <f>IF('3 - Strategies'!M32=0, 1, 0)</f>
        <v>1</v>
      </c>
      <c r="D32" s="42">
        <f t="shared" si="4"/>
        <v>1</v>
      </c>
      <c r="E32" s="42" t="e">
        <f>IF('3 - Strategies'!N32=0, 1, 0)</f>
        <v>#N/A</v>
      </c>
      <c r="F32" s="42" t="e">
        <f t="shared" si="0"/>
        <v>#N/A</v>
      </c>
      <c r="G32" s="42">
        <f>IF('3 - Strategies'!O32=0, 1, 0)</f>
        <v>1</v>
      </c>
      <c r="H32" s="42">
        <f t="shared" si="1"/>
        <v>1</v>
      </c>
      <c r="I32" s="42" t="e">
        <f>IF('3 - Strategies'!P32=0, 1, 0)</f>
        <v>#N/A</v>
      </c>
      <c r="J32" s="42" t="e">
        <f t="shared" si="2"/>
        <v>#N/A</v>
      </c>
      <c r="K32" s="42">
        <f>IF('3 - Strategies'!S32=0, 1, 0)</f>
        <v>1</v>
      </c>
      <c r="L32" s="42">
        <f t="shared" si="3"/>
        <v>1</v>
      </c>
    </row>
    <row r="33" spans="1:12">
      <c r="A33" s="43"/>
      <c r="B33" s="42">
        <f>IF('3 - Strategies'!L33="Yes", 1, 0)</f>
        <v>0</v>
      </c>
      <c r="C33" s="42">
        <f>IF('3 - Strategies'!M33=0, 1, 0)</f>
        <v>1</v>
      </c>
      <c r="D33" s="42">
        <f t="shared" si="4"/>
        <v>1</v>
      </c>
      <c r="E33" s="42" t="e">
        <f>IF('3 - Strategies'!N33=0, 1, 0)</f>
        <v>#N/A</v>
      </c>
      <c r="F33" s="42" t="e">
        <f t="shared" si="0"/>
        <v>#N/A</v>
      </c>
      <c r="G33" s="42">
        <f>IF('3 - Strategies'!O33=0, 1, 0)</f>
        <v>1</v>
      </c>
      <c r="H33" s="42">
        <f t="shared" si="1"/>
        <v>1</v>
      </c>
      <c r="I33" s="42" t="e">
        <f>IF('3 - Strategies'!P33=0, 1, 0)</f>
        <v>#N/A</v>
      </c>
      <c r="J33" s="42" t="e">
        <f t="shared" si="2"/>
        <v>#N/A</v>
      </c>
      <c r="K33" s="42">
        <f>IF('3 - Strategies'!S33=0, 1, 0)</f>
        <v>1</v>
      </c>
      <c r="L33" s="42">
        <f t="shared" si="3"/>
        <v>1</v>
      </c>
    </row>
    <row r="34" spans="1:12">
      <c r="A34" s="43"/>
      <c r="B34" s="42">
        <f>IF('3 - Strategies'!L34="Yes", 1, 0)</f>
        <v>0</v>
      </c>
      <c r="C34" s="42">
        <f>IF('3 - Strategies'!M34=0, 1, 0)</f>
        <v>1</v>
      </c>
      <c r="D34" s="42">
        <f t="shared" si="4"/>
        <v>1</v>
      </c>
      <c r="E34" s="42" t="e">
        <f>IF('3 - Strategies'!N34=0, 1, 0)</f>
        <v>#N/A</v>
      </c>
      <c r="F34" s="42" t="e">
        <f t="shared" si="0"/>
        <v>#N/A</v>
      </c>
      <c r="G34" s="42">
        <f>IF('3 - Strategies'!O34=0, 1, 0)</f>
        <v>1</v>
      </c>
      <c r="H34" s="42">
        <f t="shared" si="1"/>
        <v>1</v>
      </c>
      <c r="I34" s="42" t="e">
        <f>IF('3 - Strategies'!P34=0, 1, 0)</f>
        <v>#N/A</v>
      </c>
      <c r="J34" s="42" t="e">
        <f t="shared" si="2"/>
        <v>#N/A</v>
      </c>
      <c r="K34" s="42">
        <f>IF('3 - Strategies'!S34=0, 1, 0)</f>
        <v>1</v>
      </c>
      <c r="L34" s="42">
        <f t="shared" si="3"/>
        <v>1</v>
      </c>
    </row>
    <row r="35" spans="1:12">
      <c r="A35" s="43"/>
      <c r="B35" s="42">
        <f>IF('3 - Strategies'!L35="Yes", 1, 0)</f>
        <v>0</v>
      </c>
      <c r="C35" s="42">
        <f>IF('3 - Strategies'!M35=0, 1, 0)</f>
        <v>1</v>
      </c>
      <c r="D35" s="42">
        <f t="shared" si="4"/>
        <v>1</v>
      </c>
      <c r="E35" s="42" t="e">
        <f>IF('3 - Strategies'!N35=0, 1, 0)</f>
        <v>#N/A</v>
      </c>
      <c r="F35" s="42" t="e">
        <f t="shared" si="0"/>
        <v>#N/A</v>
      </c>
      <c r="G35" s="42">
        <f>IF('3 - Strategies'!O35=0, 1, 0)</f>
        <v>1</v>
      </c>
      <c r="H35" s="42">
        <f t="shared" si="1"/>
        <v>1</v>
      </c>
      <c r="I35" s="42" t="e">
        <f>IF('3 - Strategies'!P35=0, 1, 0)</f>
        <v>#N/A</v>
      </c>
      <c r="J35" s="42" t="e">
        <f t="shared" si="2"/>
        <v>#N/A</v>
      </c>
      <c r="K35" s="42">
        <f>IF('3 - Strategies'!S35=0, 1, 0)</f>
        <v>1</v>
      </c>
      <c r="L35" s="42">
        <f t="shared" si="3"/>
        <v>1</v>
      </c>
    </row>
    <row r="36" spans="1:12">
      <c r="A36" s="43"/>
      <c r="B36" s="42">
        <f>IF('3 - Strategies'!L36="Yes", 1, 0)</f>
        <v>0</v>
      </c>
      <c r="C36" s="42">
        <f>IF('3 - Strategies'!M36=0, 1, 0)</f>
        <v>1</v>
      </c>
      <c r="D36" s="42">
        <f t="shared" si="4"/>
        <v>1</v>
      </c>
      <c r="E36" s="42" t="e">
        <f>IF('3 - Strategies'!N36=0, 1, 0)</f>
        <v>#N/A</v>
      </c>
      <c r="F36" s="42" t="e">
        <f t="shared" si="0"/>
        <v>#N/A</v>
      </c>
      <c r="G36" s="42">
        <f>IF('3 - Strategies'!O36=0, 1, 0)</f>
        <v>1</v>
      </c>
      <c r="H36" s="42">
        <f t="shared" si="1"/>
        <v>1</v>
      </c>
      <c r="I36" s="42" t="e">
        <f>IF('3 - Strategies'!P36=0, 1, 0)</f>
        <v>#N/A</v>
      </c>
      <c r="J36" s="42" t="e">
        <f t="shared" si="2"/>
        <v>#N/A</v>
      </c>
      <c r="K36" s="42">
        <f>IF('3 - Strategies'!S36=0, 1, 0)</f>
        <v>1</v>
      </c>
      <c r="L36" s="42">
        <f t="shared" si="3"/>
        <v>1</v>
      </c>
    </row>
    <row r="37" spans="1:12">
      <c r="A37" s="43"/>
      <c r="B37" s="42">
        <f>IF('3 - Strategies'!L37="Yes", 1, 0)</f>
        <v>0</v>
      </c>
      <c r="C37" s="42">
        <f>IF('3 - Strategies'!M37=0, 1, 0)</f>
        <v>1</v>
      </c>
      <c r="D37" s="42">
        <f t="shared" si="4"/>
        <v>1</v>
      </c>
      <c r="E37" s="42" t="e">
        <f>IF('3 - Strategies'!N37=0, 1, 0)</f>
        <v>#N/A</v>
      </c>
      <c r="F37" s="42" t="e">
        <f t="shared" si="0"/>
        <v>#N/A</v>
      </c>
      <c r="G37" s="42">
        <f>IF('3 - Strategies'!O37=0, 1, 0)</f>
        <v>1</v>
      </c>
      <c r="H37" s="42">
        <f t="shared" si="1"/>
        <v>1</v>
      </c>
      <c r="I37" s="42" t="e">
        <f>IF('3 - Strategies'!P37=0, 1, 0)</f>
        <v>#N/A</v>
      </c>
      <c r="J37" s="42" t="e">
        <f t="shared" si="2"/>
        <v>#N/A</v>
      </c>
      <c r="K37" s="42">
        <f>IF('3 - Strategies'!S37=0, 1, 0)</f>
        <v>1</v>
      </c>
      <c r="L37" s="42">
        <f t="shared" si="3"/>
        <v>1</v>
      </c>
    </row>
    <row r="38" spans="1:12">
      <c r="A38" s="43"/>
      <c r="B38" s="42">
        <f>IF('3 - Strategies'!L38="Yes", 1, 0)</f>
        <v>0</v>
      </c>
      <c r="C38" s="42">
        <f>IF('3 - Strategies'!M38=0, 1, 0)</f>
        <v>1</v>
      </c>
      <c r="D38" s="42">
        <f t="shared" si="4"/>
        <v>1</v>
      </c>
      <c r="E38" s="42" t="e">
        <f>IF('3 - Strategies'!N38=0, 1, 0)</f>
        <v>#N/A</v>
      </c>
      <c r="F38" s="42" t="e">
        <f t="shared" ref="F38:F69" si="5">B38+E38</f>
        <v>#N/A</v>
      </c>
      <c r="G38" s="42">
        <f>IF('3 - Strategies'!O38=0, 1, 0)</f>
        <v>1</v>
      </c>
      <c r="H38" s="42">
        <f t="shared" ref="H38:H69" si="6">B38+G38</f>
        <v>1</v>
      </c>
      <c r="I38" s="42" t="e">
        <f>IF('3 - Strategies'!P38=0, 1, 0)</f>
        <v>#N/A</v>
      </c>
      <c r="J38" s="42" t="e">
        <f t="shared" ref="J38:J69" si="7">B38+I38</f>
        <v>#N/A</v>
      </c>
      <c r="K38" s="42">
        <f>IF('3 - Strategies'!S38=0, 1, 0)</f>
        <v>1</v>
      </c>
      <c r="L38" s="42">
        <f t="shared" ref="L38:L69" si="8">B38+K38</f>
        <v>1</v>
      </c>
    </row>
    <row r="39" spans="1:12">
      <c r="A39" s="43"/>
      <c r="B39" s="42">
        <f>IF('3 - Strategies'!L39="Yes", 1, 0)</f>
        <v>0</v>
      </c>
      <c r="C39" s="42">
        <f>IF('3 - Strategies'!M39=0, 1, 0)</f>
        <v>1</v>
      </c>
      <c r="D39" s="42">
        <f t="shared" si="4"/>
        <v>1</v>
      </c>
      <c r="E39" s="42" t="e">
        <f>IF('3 - Strategies'!N39=0, 1, 0)</f>
        <v>#N/A</v>
      </c>
      <c r="F39" s="42" t="e">
        <f t="shared" si="5"/>
        <v>#N/A</v>
      </c>
      <c r="G39" s="42">
        <f>IF('3 - Strategies'!O39=0, 1, 0)</f>
        <v>1</v>
      </c>
      <c r="H39" s="42">
        <f t="shared" si="6"/>
        <v>1</v>
      </c>
      <c r="I39" s="42" t="e">
        <f>IF('3 - Strategies'!P39=0, 1, 0)</f>
        <v>#N/A</v>
      </c>
      <c r="J39" s="42" t="e">
        <f t="shared" si="7"/>
        <v>#N/A</v>
      </c>
      <c r="K39" s="42">
        <f>IF('3 - Strategies'!S39=0, 1, 0)</f>
        <v>1</v>
      </c>
      <c r="L39" s="42">
        <f t="shared" si="8"/>
        <v>1</v>
      </c>
    </row>
    <row r="40" spans="1:12">
      <c r="A40" s="43"/>
      <c r="B40" s="42">
        <f>IF('3 - Strategies'!L40="Yes", 1, 0)</f>
        <v>0</v>
      </c>
      <c r="C40" s="42">
        <f>IF('3 - Strategies'!M40=0, 1, 0)</f>
        <v>1</v>
      </c>
      <c r="D40" s="42">
        <f t="shared" si="4"/>
        <v>1</v>
      </c>
      <c r="E40" s="42" t="e">
        <f>IF('3 - Strategies'!N40=0, 1, 0)</f>
        <v>#N/A</v>
      </c>
      <c r="F40" s="42" t="e">
        <f t="shared" si="5"/>
        <v>#N/A</v>
      </c>
      <c r="G40" s="42">
        <f>IF('3 - Strategies'!O40=0, 1, 0)</f>
        <v>1</v>
      </c>
      <c r="H40" s="42">
        <f t="shared" si="6"/>
        <v>1</v>
      </c>
      <c r="I40" s="42" t="e">
        <f>IF('3 - Strategies'!P40=0, 1, 0)</f>
        <v>#N/A</v>
      </c>
      <c r="J40" s="42" t="e">
        <f t="shared" si="7"/>
        <v>#N/A</v>
      </c>
      <c r="K40" s="42">
        <f>IF('3 - Strategies'!S40=0, 1, 0)</f>
        <v>1</v>
      </c>
      <c r="L40" s="42">
        <f t="shared" si="8"/>
        <v>1</v>
      </c>
    </row>
    <row r="41" spans="1:12">
      <c r="A41" s="43"/>
      <c r="B41" s="42">
        <f>IF('3 - Strategies'!L41="Yes", 1, 0)</f>
        <v>0</v>
      </c>
      <c r="C41" s="42">
        <f>IF('3 - Strategies'!M41=0, 1, 0)</f>
        <v>1</v>
      </c>
      <c r="D41" s="42">
        <f t="shared" si="4"/>
        <v>1</v>
      </c>
      <c r="E41" s="42" t="e">
        <f>IF('3 - Strategies'!N41=0, 1, 0)</f>
        <v>#N/A</v>
      </c>
      <c r="F41" s="42" t="e">
        <f t="shared" si="5"/>
        <v>#N/A</v>
      </c>
      <c r="G41" s="42">
        <f>IF('3 - Strategies'!O41=0, 1, 0)</f>
        <v>1</v>
      </c>
      <c r="H41" s="42">
        <f t="shared" si="6"/>
        <v>1</v>
      </c>
      <c r="I41" s="42" t="e">
        <f>IF('3 - Strategies'!P41=0, 1, 0)</f>
        <v>#N/A</v>
      </c>
      <c r="J41" s="42" t="e">
        <f t="shared" si="7"/>
        <v>#N/A</v>
      </c>
      <c r="K41" s="42">
        <f>IF('3 - Strategies'!S41=0, 1, 0)</f>
        <v>1</v>
      </c>
      <c r="L41" s="42">
        <f t="shared" si="8"/>
        <v>1</v>
      </c>
    </row>
    <row r="42" spans="1:12">
      <c r="A42" s="43"/>
      <c r="B42" s="42">
        <f>IF('3 - Strategies'!L42="Yes", 1, 0)</f>
        <v>0</v>
      </c>
      <c r="C42" s="42">
        <f>IF('3 - Strategies'!M42=0, 1, 0)</f>
        <v>1</v>
      </c>
      <c r="D42" s="42">
        <f t="shared" si="4"/>
        <v>1</v>
      </c>
      <c r="E42" s="42" t="e">
        <f>IF('3 - Strategies'!N42=0, 1, 0)</f>
        <v>#N/A</v>
      </c>
      <c r="F42" s="42" t="e">
        <f t="shared" si="5"/>
        <v>#N/A</v>
      </c>
      <c r="G42" s="42">
        <f>IF('3 - Strategies'!O42=0, 1, 0)</f>
        <v>1</v>
      </c>
      <c r="H42" s="42">
        <f t="shared" si="6"/>
        <v>1</v>
      </c>
      <c r="I42" s="42" t="e">
        <f>IF('3 - Strategies'!P42=0, 1, 0)</f>
        <v>#N/A</v>
      </c>
      <c r="J42" s="42" t="e">
        <f t="shared" si="7"/>
        <v>#N/A</v>
      </c>
      <c r="K42" s="42">
        <f>IF('3 - Strategies'!S42=0, 1, 0)</f>
        <v>1</v>
      </c>
      <c r="L42" s="42">
        <f t="shared" si="8"/>
        <v>1</v>
      </c>
    </row>
    <row r="43" spans="1:12">
      <c r="A43" s="43"/>
      <c r="B43" s="42">
        <f>IF('3 - Strategies'!L43="Yes", 1, 0)</f>
        <v>0</v>
      </c>
      <c r="C43" s="42">
        <f>IF('3 - Strategies'!M43=0, 1, 0)</f>
        <v>1</v>
      </c>
      <c r="D43" s="42">
        <f t="shared" si="4"/>
        <v>1</v>
      </c>
      <c r="E43" s="42" t="e">
        <f>IF('3 - Strategies'!N43=0, 1, 0)</f>
        <v>#N/A</v>
      </c>
      <c r="F43" s="42" t="e">
        <f t="shared" si="5"/>
        <v>#N/A</v>
      </c>
      <c r="G43" s="42">
        <f>IF('3 - Strategies'!O43=0, 1, 0)</f>
        <v>1</v>
      </c>
      <c r="H43" s="42">
        <f t="shared" si="6"/>
        <v>1</v>
      </c>
      <c r="I43" s="42" t="e">
        <f>IF('3 - Strategies'!P43=0, 1, 0)</f>
        <v>#N/A</v>
      </c>
      <c r="J43" s="42" t="e">
        <f t="shared" si="7"/>
        <v>#N/A</v>
      </c>
      <c r="K43" s="42">
        <f>IF('3 - Strategies'!S43=0, 1, 0)</f>
        <v>1</v>
      </c>
      <c r="L43" s="42">
        <f t="shared" si="8"/>
        <v>1</v>
      </c>
    </row>
    <row r="44" spans="1:12">
      <c r="A44" s="43"/>
      <c r="B44" s="42">
        <f>IF('3 - Strategies'!L44="Yes", 1, 0)</f>
        <v>0</v>
      </c>
      <c r="C44" s="42">
        <f>IF('3 - Strategies'!M44=0, 1, 0)</f>
        <v>1</v>
      </c>
      <c r="D44" s="42">
        <f t="shared" si="4"/>
        <v>1</v>
      </c>
      <c r="E44" s="42" t="e">
        <f>IF('3 - Strategies'!N44=0, 1, 0)</f>
        <v>#N/A</v>
      </c>
      <c r="F44" s="42" t="e">
        <f t="shared" si="5"/>
        <v>#N/A</v>
      </c>
      <c r="G44" s="42">
        <f>IF('3 - Strategies'!O44=0, 1, 0)</f>
        <v>1</v>
      </c>
      <c r="H44" s="42">
        <f t="shared" si="6"/>
        <v>1</v>
      </c>
      <c r="I44" s="42" t="e">
        <f>IF('3 - Strategies'!P44=0, 1, 0)</f>
        <v>#N/A</v>
      </c>
      <c r="J44" s="42" t="e">
        <f t="shared" si="7"/>
        <v>#N/A</v>
      </c>
      <c r="K44" s="42">
        <f>IF('3 - Strategies'!S44=0, 1, 0)</f>
        <v>1</v>
      </c>
      <c r="L44" s="42">
        <f t="shared" si="8"/>
        <v>1</v>
      </c>
    </row>
    <row r="45" spans="1:12">
      <c r="A45" s="43"/>
      <c r="B45" s="42">
        <f>IF('3 - Strategies'!L45="Yes", 1, 0)</f>
        <v>0</v>
      </c>
      <c r="C45" s="42">
        <f>IF('3 - Strategies'!M45=0, 1, 0)</f>
        <v>1</v>
      </c>
      <c r="D45" s="42">
        <f t="shared" si="4"/>
        <v>1</v>
      </c>
      <c r="E45" s="42" t="e">
        <f>IF('3 - Strategies'!N45=0, 1, 0)</f>
        <v>#N/A</v>
      </c>
      <c r="F45" s="42" t="e">
        <f t="shared" si="5"/>
        <v>#N/A</v>
      </c>
      <c r="G45" s="42">
        <f>IF('3 - Strategies'!O45=0, 1, 0)</f>
        <v>1</v>
      </c>
      <c r="H45" s="42">
        <f t="shared" si="6"/>
        <v>1</v>
      </c>
      <c r="I45" s="42" t="e">
        <f>IF('3 - Strategies'!P45=0, 1, 0)</f>
        <v>#N/A</v>
      </c>
      <c r="J45" s="42" t="e">
        <f t="shared" si="7"/>
        <v>#N/A</v>
      </c>
      <c r="K45" s="42">
        <f>IF('3 - Strategies'!S45=0, 1, 0)</f>
        <v>1</v>
      </c>
      <c r="L45" s="42">
        <f t="shared" si="8"/>
        <v>1</v>
      </c>
    </row>
    <row r="46" spans="1:12">
      <c r="A46" s="43"/>
      <c r="B46" s="42">
        <f>IF('3 - Strategies'!L46="Yes", 1, 0)</f>
        <v>0</v>
      </c>
      <c r="C46" s="42">
        <f>IF('3 - Strategies'!M46=0, 1, 0)</f>
        <v>1</v>
      </c>
      <c r="D46" s="42">
        <f t="shared" si="4"/>
        <v>1</v>
      </c>
      <c r="E46" s="42" t="e">
        <f>IF('3 - Strategies'!N46=0, 1, 0)</f>
        <v>#N/A</v>
      </c>
      <c r="F46" s="42" t="e">
        <f t="shared" si="5"/>
        <v>#N/A</v>
      </c>
      <c r="G46" s="42">
        <f>IF('3 - Strategies'!O46=0, 1, 0)</f>
        <v>1</v>
      </c>
      <c r="H46" s="42">
        <f t="shared" si="6"/>
        <v>1</v>
      </c>
      <c r="I46" s="42" t="e">
        <f>IF('3 - Strategies'!P46=0, 1, 0)</f>
        <v>#N/A</v>
      </c>
      <c r="J46" s="42" t="e">
        <f t="shared" si="7"/>
        <v>#N/A</v>
      </c>
      <c r="K46" s="42">
        <f>IF('3 - Strategies'!S46=0, 1, 0)</f>
        <v>1</v>
      </c>
      <c r="L46" s="42">
        <f t="shared" si="8"/>
        <v>1</v>
      </c>
    </row>
    <row r="47" spans="1:12">
      <c r="A47" s="43"/>
      <c r="B47" s="42">
        <f>IF('3 - Strategies'!L47="Yes", 1, 0)</f>
        <v>0</v>
      </c>
      <c r="C47" s="42">
        <f>IF('3 - Strategies'!M47=0, 1, 0)</f>
        <v>1</v>
      </c>
      <c r="D47" s="42">
        <f t="shared" si="4"/>
        <v>1</v>
      </c>
      <c r="E47" s="42" t="e">
        <f>IF('3 - Strategies'!N47=0, 1, 0)</f>
        <v>#N/A</v>
      </c>
      <c r="F47" s="42" t="e">
        <f t="shared" si="5"/>
        <v>#N/A</v>
      </c>
      <c r="G47" s="42">
        <f>IF('3 - Strategies'!O47=0, 1, 0)</f>
        <v>1</v>
      </c>
      <c r="H47" s="42">
        <f t="shared" si="6"/>
        <v>1</v>
      </c>
      <c r="I47" s="42" t="e">
        <f>IF('3 - Strategies'!P47=0, 1, 0)</f>
        <v>#N/A</v>
      </c>
      <c r="J47" s="42" t="e">
        <f t="shared" si="7"/>
        <v>#N/A</v>
      </c>
      <c r="K47" s="42">
        <f>IF('3 - Strategies'!S47=0, 1, 0)</f>
        <v>1</v>
      </c>
      <c r="L47" s="42">
        <f t="shared" si="8"/>
        <v>1</v>
      </c>
    </row>
    <row r="48" spans="1:12">
      <c r="A48" s="43"/>
      <c r="B48" s="42">
        <f>IF('3 - Strategies'!L48="Yes", 1, 0)</f>
        <v>0</v>
      </c>
      <c r="C48" s="42">
        <f>IF('3 - Strategies'!M48=0, 1, 0)</f>
        <v>1</v>
      </c>
      <c r="D48" s="42">
        <f t="shared" si="4"/>
        <v>1</v>
      </c>
      <c r="E48" s="42" t="e">
        <f>IF('3 - Strategies'!N48=0, 1, 0)</f>
        <v>#N/A</v>
      </c>
      <c r="F48" s="42" t="e">
        <f t="shared" si="5"/>
        <v>#N/A</v>
      </c>
      <c r="G48" s="42">
        <f>IF('3 - Strategies'!O48=0, 1, 0)</f>
        <v>1</v>
      </c>
      <c r="H48" s="42">
        <f t="shared" si="6"/>
        <v>1</v>
      </c>
      <c r="I48" s="42" t="e">
        <f>IF('3 - Strategies'!P48=0, 1, 0)</f>
        <v>#N/A</v>
      </c>
      <c r="J48" s="42" t="e">
        <f t="shared" si="7"/>
        <v>#N/A</v>
      </c>
      <c r="K48" s="42">
        <f>IF('3 - Strategies'!S48=0, 1, 0)</f>
        <v>1</v>
      </c>
      <c r="L48" s="42">
        <f t="shared" si="8"/>
        <v>1</v>
      </c>
    </row>
    <row r="49" spans="1:12">
      <c r="A49" s="43"/>
      <c r="B49" s="42">
        <f>IF('3 - Strategies'!L49="Yes", 1, 0)</f>
        <v>0</v>
      </c>
      <c r="C49" s="42">
        <f>IF('3 - Strategies'!M49=0, 1, 0)</f>
        <v>1</v>
      </c>
      <c r="D49" s="42">
        <f t="shared" si="4"/>
        <v>1</v>
      </c>
      <c r="E49" s="42" t="e">
        <f>IF('3 - Strategies'!N49=0, 1, 0)</f>
        <v>#N/A</v>
      </c>
      <c r="F49" s="42" t="e">
        <f t="shared" si="5"/>
        <v>#N/A</v>
      </c>
      <c r="G49" s="42">
        <f>IF('3 - Strategies'!O49=0, 1, 0)</f>
        <v>1</v>
      </c>
      <c r="H49" s="42">
        <f t="shared" si="6"/>
        <v>1</v>
      </c>
      <c r="I49" s="42" t="e">
        <f>IF('3 - Strategies'!P49=0, 1, 0)</f>
        <v>#N/A</v>
      </c>
      <c r="J49" s="42" t="e">
        <f t="shared" si="7"/>
        <v>#N/A</v>
      </c>
      <c r="K49" s="42">
        <f>IF('3 - Strategies'!S49=0, 1, 0)</f>
        <v>1</v>
      </c>
      <c r="L49" s="42">
        <f t="shared" si="8"/>
        <v>1</v>
      </c>
    </row>
    <row r="50" spans="1:12">
      <c r="A50" s="43"/>
      <c r="B50" s="42">
        <f>IF('3 - Strategies'!L50="Yes", 1, 0)</f>
        <v>0</v>
      </c>
      <c r="C50" s="42">
        <f>IF('3 - Strategies'!M50=0, 1, 0)</f>
        <v>1</v>
      </c>
      <c r="D50" s="42">
        <f t="shared" si="4"/>
        <v>1</v>
      </c>
      <c r="E50" s="42" t="e">
        <f>IF('3 - Strategies'!N50=0, 1, 0)</f>
        <v>#N/A</v>
      </c>
      <c r="F50" s="42" t="e">
        <f t="shared" si="5"/>
        <v>#N/A</v>
      </c>
      <c r="G50" s="42">
        <f>IF('3 - Strategies'!O50=0, 1, 0)</f>
        <v>1</v>
      </c>
      <c r="H50" s="42">
        <f t="shared" si="6"/>
        <v>1</v>
      </c>
      <c r="I50" s="42" t="e">
        <f>IF('3 - Strategies'!P50=0, 1, 0)</f>
        <v>#N/A</v>
      </c>
      <c r="J50" s="42" t="e">
        <f t="shared" si="7"/>
        <v>#N/A</v>
      </c>
      <c r="K50" s="42">
        <f>IF('3 - Strategies'!S50=0, 1, 0)</f>
        <v>1</v>
      </c>
      <c r="L50" s="42">
        <f t="shared" si="8"/>
        <v>1</v>
      </c>
    </row>
    <row r="51" spans="1:12">
      <c r="A51" s="43"/>
      <c r="B51" s="42">
        <f>IF('3 - Strategies'!L51="Yes", 1, 0)</f>
        <v>0</v>
      </c>
      <c r="C51" s="42">
        <f>IF('3 - Strategies'!M51=0, 1, 0)</f>
        <v>1</v>
      </c>
      <c r="D51" s="42">
        <f t="shared" si="4"/>
        <v>1</v>
      </c>
      <c r="E51" s="42" t="e">
        <f>IF('3 - Strategies'!N51=0, 1, 0)</f>
        <v>#N/A</v>
      </c>
      <c r="F51" s="42" t="e">
        <f t="shared" si="5"/>
        <v>#N/A</v>
      </c>
      <c r="G51" s="42">
        <f>IF('3 - Strategies'!O51=0, 1, 0)</f>
        <v>1</v>
      </c>
      <c r="H51" s="42">
        <f t="shared" si="6"/>
        <v>1</v>
      </c>
      <c r="I51" s="42" t="e">
        <f>IF('3 - Strategies'!P51=0, 1, 0)</f>
        <v>#N/A</v>
      </c>
      <c r="J51" s="42" t="e">
        <f t="shared" si="7"/>
        <v>#N/A</v>
      </c>
      <c r="K51" s="42">
        <f>IF('3 - Strategies'!S51=0, 1, 0)</f>
        <v>1</v>
      </c>
      <c r="L51" s="42">
        <f t="shared" si="8"/>
        <v>1</v>
      </c>
    </row>
    <row r="52" spans="1:12">
      <c r="A52" s="43"/>
      <c r="B52" s="42">
        <f>IF('3 - Strategies'!L52="Yes", 1, 0)</f>
        <v>0</v>
      </c>
      <c r="C52" s="42">
        <f>IF('3 - Strategies'!M52=0, 1, 0)</f>
        <v>1</v>
      </c>
      <c r="D52" s="42">
        <f t="shared" si="4"/>
        <v>1</v>
      </c>
      <c r="E52" s="42" t="e">
        <f>IF('3 - Strategies'!N52=0, 1, 0)</f>
        <v>#N/A</v>
      </c>
      <c r="F52" s="42" t="e">
        <f t="shared" si="5"/>
        <v>#N/A</v>
      </c>
      <c r="G52" s="42">
        <f>IF('3 - Strategies'!O52=0, 1, 0)</f>
        <v>1</v>
      </c>
      <c r="H52" s="42">
        <f t="shared" si="6"/>
        <v>1</v>
      </c>
      <c r="I52" s="42" t="e">
        <f>IF('3 - Strategies'!P52=0, 1, 0)</f>
        <v>#N/A</v>
      </c>
      <c r="J52" s="42" t="e">
        <f t="shared" si="7"/>
        <v>#N/A</v>
      </c>
      <c r="K52" s="42">
        <f>IF('3 - Strategies'!S52=0, 1, 0)</f>
        <v>1</v>
      </c>
      <c r="L52" s="42">
        <f t="shared" si="8"/>
        <v>1</v>
      </c>
    </row>
    <row r="53" spans="1:12">
      <c r="A53" s="43"/>
      <c r="B53" s="42">
        <f>IF('3 - Strategies'!L53="Yes", 1, 0)</f>
        <v>0</v>
      </c>
      <c r="C53" s="42">
        <f>IF('3 - Strategies'!M53=0, 1, 0)</f>
        <v>1</v>
      </c>
      <c r="D53" s="42">
        <f t="shared" si="4"/>
        <v>1</v>
      </c>
      <c r="E53" s="42" t="e">
        <f>IF('3 - Strategies'!N53=0, 1, 0)</f>
        <v>#N/A</v>
      </c>
      <c r="F53" s="42" t="e">
        <f t="shared" si="5"/>
        <v>#N/A</v>
      </c>
      <c r="G53" s="42">
        <f>IF('3 - Strategies'!O53=0, 1, 0)</f>
        <v>1</v>
      </c>
      <c r="H53" s="42">
        <f t="shared" si="6"/>
        <v>1</v>
      </c>
      <c r="I53" s="42" t="e">
        <f>IF('3 - Strategies'!P53=0, 1, 0)</f>
        <v>#N/A</v>
      </c>
      <c r="J53" s="42" t="e">
        <f t="shared" si="7"/>
        <v>#N/A</v>
      </c>
      <c r="K53" s="42">
        <f>IF('3 - Strategies'!S53=0, 1, 0)</f>
        <v>1</v>
      </c>
      <c r="L53" s="42">
        <f t="shared" si="8"/>
        <v>1</v>
      </c>
    </row>
    <row r="54" spans="1:12">
      <c r="A54" s="43"/>
      <c r="B54" s="42">
        <f>IF('3 - Strategies'!L54="Yes", 1, 0)</f>
        <v>0</v>
      </c>
      <c r="C54" s="42">
        <f>IF('3 - Strategies'!M54=0, 1, 0)</f>
        <v>1</v>
      </c>
      <c r="D54" s="42">
        <f t="shared" si="4"/>
        <v>1</v>
      </c>
      <c r="E54" s="42" t="e">
        <f>IF('3 - Strategies'!N54=0, 1, 0)</f>
        <v>#N/A</v>
      </c>
      <c r="F54" s="42" t="e">
        <f t="shared" si="5"/>
        <v>#N/A</v>
      </c>
      <c r="G54" s="42">
        <f>IF('3 - Strategies'!O54=0, 1, 0)</f>
        <v>1</v>
      </c>
      <c r="H54" s="42">
        <f t="shared" si="6"/>
        <v>1</v>
      </c>
      <c r="I54" s="42" t="e">
        <f>IF('3 - Strategies'!P54=0, 1, 0)</f>
        <v>#N/A</v>
      </c>
      <c r="J54" s="42" t="e">
        <f t="shared" si="7"/>
        <v>#N/A</v>
      </c>
      <c r="K54" s="42">
        <f>IF('3 - Strategies'!S54=0, 1, 0)</f>
        <v>1</v>
      </c>
      <c r="L54" s="42">
        <f t="shared" si="8"/>
        <v>1</v>
      </c>
    </row>
    <row r="55" spans="1:12">
      <c r="A55" s="43"/>
      <c r="B55" s="42">
        <f>IF('3 - Strategies'!L55="Yes", 1, 0)</f>
        <v>0</v>
      </c>
      <c r="C55" s="42">
        <f>IF('3 - Strategies'!M55=0, 1, 0)</f>
        <v>1</v>
      </c>
      <c r="D55" s="42">
        <f t="shared" si="4"/>
        <v>1</v>
      </c>
      <c r="E55" s="42" t="e">
        <f>IF('3 - Strategies'!N55=0, 1, 0)</f>
        <v>#N/A</v>
      </c>
      <c r="F55" s="42" t="e">
        <f t="shared" si="5"/>
        <v>#N/A</v>
      </c>
      <c r="G55" s="42">
        <f>IF('3 - Strategies'!O55=0, 1, 0)</f>
        <v>1</v>
      </c>
      <c r="H55" s="42">
        <f t="shared" si="6"/>
        <v>1</v>
      </c>
      <c r="I55" s="42" t="e">
        <f>IF('3 - Strategies'!P55=0, 1, 0)</f>
        <v>#N/A</v>
      </c>
      <c r="J55" s="42" t="e">
        <f t="shared" si="7"/>
        <v>#N/A</v>
      </c>
      <c r="K55" s="42">
        <f>IF('3 - Strategies'!S55=0, 1, 0)</f>
        <v>1</v>
      </c>
      <c r="L55" s="42">
        <f t="shared" si="8"/>
        <v>1</v>
      </c>
    </row>
    <row r="56" spans="1:12">
      <c r="A56" s="43"/>
      <c r="B56" s="42">
        <f>IF('3 - Strategies'!L56="Yes", 1, 0)</f>
        <v>0</v>
      </c>
      <c r="C56" s="42">
        <f>IF('3 - Strategies'!M56=0, 1, 0)</f>
        <v>1</v>
      </c>
      <c r="D56" s="42">
        <f t="shared" si="4"/>
        <v>1</v>
      </c>
      <c r="E56" s="42" t="e">
        <f>IF('3 - Strategies'!N56=0, 1, 0)</f>
        <v>#N/A</v>
      </c>
      <c r="F56" s="42" t="e">
        <f t="shared" si="5"/>
        <v>#N/A</v>
      </c>
      <c r="G56" s="42">
        <f>IF('3 - Strategies'!O56=0, 1, 0)</f>
        <v>1</v>
      </c>
      <c r="H56" s="42">
        <f t="shared" si="6"/>
        <v>1</v>
      </c>
      <c r="I56" s="42" t="e">
        <f>IF('3 - Strategies'!P56=0, 1, 0)</f>
        <v>#N/A</v>
      </c>
      <c r="J56" s="42" t="e">
        <f t="shared" si="7"/>
        <v>#N/A</v>
      </c>
      <c r="K56" s="42">
        <f>IF('3 - Strategies'!S56=0, 1, 0)</f>
        <v>1</v>
      </c>
      <c r="L56" s="42">
        <f t="shared" si="8"/>
        <v>1</v>
      </c>
    </row>
    <row r="57" spans="1:12">
      <c r="A57" s="43"/>
      <c r="B57" s="42">
        <f>IF('3 - Strategies'!L57="Yes", 1, 0)</f>
        <v>0</v>
      </c>
      <c r="C57" s="42">
        <f>IF('3 - Strategies'!M57=0, 1, 0)</f>
        <v>1</v>
      </c>
      <c r="D57" s="42">
        <f t="shared" si="4"/>
        <v>1</v>
      </c>
      <c r="E57" s="42" t="e">
        <f>IF('3 - Strategies'!N57=0, 1, 0)</f>
        <v>#N/A</v>
      </c>
      <c r="F57" s="42" t="e">
        <f t="shared" si="5"/>
        <v>#N/A</v>
      </c>
      <c r="G57" s="42">
        <f>IF('3 - Strategies'!O57=0, 1, 0)</f>
        <v>1</v>
      </c>
      <c r="H57" s="42">
        <f t="shared" si="6"/>
        <v>1</v>
      </c>
      <c r="I57" s="42" t="e">
        <f>IF('3 - Strategies'!P57=0, 1, 0)</f>
        <v>#N/A</v>
      </c>
      <c r="J57" s="42" t="e">
        <f t="shared" si="7"/>
        <v>#N/A</v>
      </c>
      <c r="K57" s="42">
        <f>IF('3 - Strategies'!S57=0, 1, 0)</f>
        <v>1</v>
      </c>
      <c r="L57" s="42">
        <f t="shared" si="8"/>
        <v>1</v>
      </c>
    </row>
    <row r="58" spans="1:12">
      <c r="A58" s="43"/>
      <c r="B58" s="42">
        <f>IF('3 - Strategies'!L58="Yes", 1, 0)</f>
        <v>0</v>
      </c>
      <c r="C58" s="42">
        <f>IF('3 - Strategies'!M58=0, 1, 0)</f>
        <v>1</v>
      </c>
      <c r="D58" s="42">
        <f t="shared" si="4"/>
        <v>1</v>
      </c>
      <c r="E58" s="42" t="e">
        <f>IF('3 - Strategies'!N58=0, 1, 0)</f>
        <v>#N/A</v>
      </c>
      <c r="F58" s="42" t="e">
        <f t="shared" si="5"/>
        <v>#N/A</v>
      </c>
      <c r="G58" s="42">
        <f>IF('3 - Strategies'!O58=0, 1, 0)</f>
        <v>1</v>
      </c>
      <c r="H58" s="42">
        <f t="shared" si="6"/>
        <v>1</v>
      </c>
      <c r="I58" s="42" t="e">
        <f>IF('3 - Strategies'!P58=0, 1, 0)</f>
        <v>#N/A</v>
      </c>
      <c r="J58" s="42" t="e">
        <f t="shared" si="7"/>
        <v>#N/A</v>
      </c>
      <c r="K58" s="42">
        <f>IF('3 - Strategies'!S58=0, 1, 0)</f>
        <v>1</v>
      </c>
      <c r="L58" s="42">
        <f t="shared" si="8"/>
        <v>1</v>
      </c>
    </row>
    <row r="59" spans="1:12">
      <c r="A59" s="43"/>
      <c r="B59" s="42">
        <f>IF('3 - Strategies'!L59="Yes", 1, 0)</f>
        <v>0</v>
      </c>
      <c r="C59" s="42">
        <f>IF('3 - Strategies'!M59=0, 1, 0)</f>
        <v>1</v>
      </c>
      <c r="D59" s="42">
        <f t="shared" si="4"/>
        <v>1</v>
      </c>
      <c r="E59" s="42" t="e">
        <f>IF('3 - Strategies'!N59=0, 1, 0)</f>
        <v>#N/A</v>
      </c>
      <c r="F59" s="42" t="e">
        <f t="shared" si="5"/>
        <v>#N/A</v>
      </c>
      <c r="G59" s="42">
        <f>IF('3 - Strategies'!O59=0, 1, 0)</f>
        <v>1</v>
      </c>
      <c r="H59" s="42">
        <f t="shared" si="6"/>
        <v>1</v>
      </c>
      <c r="I59" s="42" t="e">
        <f>IF('3 - Strategies'!P59=0, 1, 0)</f>
        <v>#N/A</v>
      </c>
      <c r="J59" s="42" t="e">
        <f t="shared" si="7"/>
        <v>#N/A</v>
      </c>
      <c r="K59" s="42">
        <f>IF('3 - Strategies'!S59=0, 1, 0)</f>
        <v>1</v>
      </c>
      <c r="L59" s="42">
        <f t="shared" si="8"/>
        <v>1</v>
      </c>
    </row>
    <row r="60" spans="1:12">
      <c r="A60" s="43"/>
      <c r="B60" s="42">
        <f>IF('3 - Strategies'!L60="Yes", 1, 0)</f>
        <v>0</v>
      </c>
      <c r="C60" s="42">
        <f>IF('3 - Strategies'!M60=0, 1, 0)</f>
        <v>1</v>
      </c>
      <c r="D60" s="42">
        <f t="shared" si="4"/>
        <v>1</v>
      </c>
      <c r="E60" s="42" t="e">
        <f>IF('3 - Strategies'!N60=0, 1, 0)</f>
        <v>#N/A</v>
      </c>
      <c r="F60" s="42" t="e">
        <f t="shared" si="5"/>
        <v>#N/A</v>
      </c>
      <c r="G60" s="42">
        <f>IF('3 - Strategies'!O60=0, 1, 0)</f>
        <v>1</v>
      </c>
      <c r="H60" s="42">
        <f t="shared" si="6"/>
        <v>1</v>
      </c>
      <c r="I60" s="42" t="e">
        <f>IF('3 - Strategies'!P60=0, 1, 0)</f>
        <v>#N/A</v>
      </c>
      <c r="J60" s="42" t="e">
        <f t="shared" si="7"/>
        <v>#N/A</v>
      </c>
      <c r="K60" s="42">
        <f>IF('3 - Strategies'!S60=0, 1, 0)</f>
        <v>1</v>
      </c>
      <c r="L60" s="42">
        <f t="shared" si="8"/>
        <v>1</v>
      </c>
    </row>
    <row r="61" spans="1:12">
      <c r="A61" s="43"/>
      <c r="B61" s="42">
        <f>IF('3 - Strategies'!L61="Yes", 1, 0)</f>
        <v>0</v>
      </c>
      <c r="C61" s="42">
        <f>IF('3 - Strategies'!M61=0, 1, 0)</f>
        <v>1</v>
      </c>
      <c r="D61" s="42">
        <f t="shared" si="4"/>
        <v>1</v>
      </c>
      <c r="E61" s="42" t="e">
        <f>IF('3 - Strategies'!N61=0, 1, 0)</f>
        <v>#N/A</v>
      </c>
      <c r="F61" s="42" t="e">
        <f t="shared" si="5"/>
        <v>#N/A</v>
      </c>
      <c r="G61" s="42">
        <f>IF('3 - Strategies'!O61=0, 1, 0)</f>
        <v>1</v>
      </c>
      <c r="H61" s="42">
        <f t="shared" si="6"/>
        <v>1</v>
      </c>
      <c r="I61" s="42" t="e">
        <f>IF('3 - Strategies'!P61=0, 1, 0)</f>
        <v>#N/A</v>
      </c>
      <c r="J61" s="42" t="e">
        <f t="shared" si="7"/>
        <v>#N/A</v>
      </c>
      <c r="K61" s="42">
        <f>IF('3 - Strategies'!S61=0, 1, 0)</f>
        <v>1</v>
      </c>
      <c r="L61" s="42">
        <f t="shared" si="8"/>
        <v>1</v>
      </c>
    </row>
    <row r="62" spans="1:12">
      <c r="A62" s="43"/>
      <c r="B62" s="42">
        <f>IF('3 - Strategies'!L62="Yes", 1, 0)</f>
        <v>0</v>
      </c>
      <c r="C62" s="42">
        <f>IF('3 - Strategies'!M62=0, 1, 0)</f>
        <v>1</v>
      </c>
      <c r="D62" s="42">
        <f t="shared" si="4"/>
        <v>1</v>
      </c>
      <c r="E62" s="42" t="e">
        <f>IF('3 - Strategies'!N62=0, 1, 0)</f>
        <v>#N/A</v>
      </c>
      <c r="F62" s="42" t="e">
        <f t="shared" si="5"/>
        <v>#N/A</v>
      </c>
      <c r="G62" s="42">
        <f>IF('3 - Strategies'!O62=0, 1, 0)</f>
        <v>1</v>
      </c>
      <c r="H62" s="42">
        <f t="shared" si="6"/>
        <v>1</v>
      </c>
      <c r="I62" s="42" t="e">
        <f>IF('3 - Strategies'!P62=0, 1, 0)</f>
        <v>#N/A</v>
      </c>
      <c r="J62" s="42" t="e">
        <f t="shared" si="7"/>
        <v>#N/A</v>
      </c>
      <c r="K62" s="42">
        <f>IF('3 - Strategies'!S62=0, 1, 0)</f>
        <v>1</v>
      </c>
      <c r="L62" s="42">
        <f t="shared" si="8"/>
        <v>1</v>
      </c>
    </row>
    <row r="63" spans="1:12">
      <c r="A63" s="43"/>
      <c r="B63" s="42">
        <f>IF('3 - Strategies'!L63="Yes", 1, 0)</f>
        <v>0</v>
      </c>
      <c r="C63" s="42">
        <f>IF('3 - Strategies'!M63=0, 1, 0)</f>
        <v>1</v>
      </c>
      <c r="D63" s="42">
        <f t="shared" si="4"/>
        <v>1</v>
      </c>
      <c r="E63" s="42" t="e">
        <f>IF('3 - Strategies'!N63=0, 1, 0)</f>
        <v>#N/A</v>
      </c>
      <c r="F63" s="42" t="e">
        <f t="shared" si="5"/>
        <v>#N/A</v>
      </c>
      <c r="G63" s="42">
        <f>IF('3 - Strategies'!O63=0, 1, 0)</f>
        <v>1</v>
      </c>
      <c r="H63" s="42">
        <f t="shared" si="6"/>
        <v>1</v>
      </c>
      <c r="I63" s="42" t="e">
        <f>IF('3 - Strategies'!P63=0, 1, 0)</f>
        <v>#N/A</v>
      </c>
      <c r="J63" s="42" t="e">
        <f t="shared" si="7"/>
        <v>#N/A</v>
      </c>
      <c r="K63" s="42">
        <f>IF('3 - Strategies'!S63=0, 1, 0)</f>
        <v>1</v>
      </c>
      <c r="L63" s="42">
        <f t="shared" si="8"/>
        <v>1</v>
      </c>
    </row>
    <row r="64" spans="1:12">
      <c r="A64" s="43"/>
      <c r="B64" s="42">
        <f>IF('3 - Strategies'!L64="Yes", 1, 0)</f>
        <v>0</v>
      </c>
      <c r="C64" s="42">
        <f>IF('3 - Strategies'!M64=0, 1, 0)</f>
        <v>1</v>
      </c>
      <c r="D64" s="42">
        <f t="shared" si="4"/>
        <v>1</v>
      </c>
      <c r="E64" s="42" t="e">
        <f>IF('3 - Strategies'!N64=0, 1, 0)</f>
        <v>#N/A</v>
      </c>
      <c r="F64" s="42" t="e">
        <f t="shared" si="5"/>
        <v>#N/A</v>
      </c>
      <c r="G64" s="42">
        <f>IF('3 - Strategies'!O64=0, 1, 0)</f>
        <v>1</v>
      </c>
      <c r="H64" s="42">
        <f t="shared" si="6"/>
        <v>1</v>
      </c>
      <c r="I64" s="42" t="e">
        <f>IF('3 - Strategies'!P64=0, 1, 0)</f>
        <v>#N/A</v>
      </c>
      <c r="J64" s="42" t="e">
        <f t="shared" si="7"/>
        <v>#N/A</v>
      </c>
      <c r="K64" s="42">
        <f>IF('3 - Strategies'!S64=0, 1, 0)</f>
        <v>1</v>
      </c>
      <c r="L64" s="42">
        <f t="shared" si="8"/>
        <v>1</v>
      </c>
    </row>
    <row r="65" spans="1:12">
      <c r="A65" s="43"/>
      <c r="B65" s="42">
        <f>IF('3 - Strategies'!L65="Yes", 1, 0)</f>
        <v>0</v>
      </c>
      <c r="C65" s="42">
        <f>IF('3 - Strategies'!M65=0, 1, 0)</f>
        <v>1</v>
      </c>
      <c r="D65" s="42">
        <f t="shared" si="4"/>
        <v>1</v>
      </c>
      <c r="E65" s="42" t="e">
        <f>IF('3 - Strategies'!N65=0, 1, 0)</f>
        <v>#N/A</v>
      </c>
      <c r="F65" s="42" t="e">
        <f t="shared" si="5"/>
        <v>#N/A</v>
      </c>
      <c r="G65" s="42">
        <f>IF('3 - Strategies'!O65=0, 1, 0)</f>
        <v>1</v>
      </c>
      <c r="H65" s="42">
        <f t="shared" si="6"/>
        <v>1</v>
      </c>
      <c r="I65" s="42" t="e">
        <f>IF('3 - Strategies'!P65=0, 1, 0)</f>
        <v>#N/A</v>
      </c>
      <c r="J65" s="42" t="e">
        <f t="shared" si="7"/>
        <v>#N/A</v>
      </c>
      <c r="K65" s="42">
        <f>IF('3 - Strategies'!S65=0, 1, 0)</f>
        <v>1</v>
      </c>
      <c r="L65" s="42">
        <f t="shared" si="8"/>
        <v>1</v>
      </c>
    </row>
    <row r="66" spans="1:12">
      <c r="A66" s="43"/>
      <c r="B66" s="42">
        <f>IF('3 - Strategies'!L66="Yes", 1, 0)</f>
        <v>0</v>
      </c>
      <c r="C66" s="42">
        <f>IF('3 - Strategies'!M66=0, 1, 0)</f>
        <v>1</v>
      </c>
      <c r="D66" s="42">
        <f t="shared" si="4"/>
        <v>1</v>
      </c>
      <c r="E66" s="42" t="e">
        <f>IF('3 - Strategies'!N66=0, 1, 0)</f>
        <v>#N/A</v>
      </c>
      <c r="F66" s="42" t="e">
        <f t="shared" si="5"/>
        <v>#N/A</v>
      </c>
      <c r="G66" s="42">
        <f>IF('3 - Strategies'!O66=0, 1, 0)</f>
        <v>1</v>
      </c>
      <c r="H66" s="42">
        <f t="shared" si="6"/>
        <v>1</v>
      </c>
      <c r="I66" s="42" t="e">
        <f>IF('3 - Strategies'!P66=0, 1, 0)</f>
        <v>#N/A</v>
      </c>
      <c r="J66" s="42" t="e">
        <f t="shared" si="7"/>
        <v>#N/A</v>
      </c>
      <c r="K66" s="42">
        <f>IF('3 - Strategies'!S66=0, 1, 0)</f>
        <v>1</v>
      </c>
      <c r="L66" s="42">
        <f t="shared" si="8"/>
        <v>1</v>
      </c>
    </row>
    <row r="67" spans="1:12">
      <c r="A67" s="43"/>
      <c r="B67" s="42">
        <f>IF('3 - Strategies'!L67="Yes", 1, 0)</f>
        <v>0</v>
      </c>
      <c r="C67" s="42">
        <f>IF('3 - Strategies'!M67=0, 1, 0)</f>
        <v>1</v>
      </c>
      <c r="D67" s="42">
        <f t="shared" si="4"/>
        <v>1</v>
      </c>
      <c r="E67" s="42" t="e">
        <f>IF('3 - Strategies'!N67=0, 1, 0)</f>
        <v>#N/A</v>
      </c>
      <c r="F67" s="42" t="e">
        <f t="shared" si="5"/>
        <v>#N/A</v>
      </c>
      <c r="G67" s="42">
        <f>IF('3 - Strategies'!O67=0, 1, 0)</f>
        <v>1</v>
      </c>
      <c r="H67" s="42">
        <f t="shared" si="6"/>
        <v>1</v>
      </c>
      <c r="I67" s="42" t="e">
        <f>IF('3 - Strategies'!P67=0, 1, 0)</f>
        <v>#N/A</v>
      </c>
      <c r="J67" s="42" t="e">
        <f t="shared" si="7"/>
        <v>#N/A</v>
      </c>
      <c r="K67" s="42">
        <f>IF('3 - Strategies'!S67=0, 1, 0)</f>
        <v>1</v>
      </c>
      <c r="L67" s="42">
        <f t="shared" si="8"/>
        <v>1</v>
      </c>
    </row>
    <row r="68" spans="1:12">
      <c r="A68" s="43"/>
      <c r="B68" s="42">
        <f>IF('3 - Strategies'!L68="Yes", 1, 0)</f>
        <v>0</v>
      </c>
      <c r="C68" s="42">
        <f>IF('3 - Strategies'!M68=0, 1, 0)</f>
        <v>1</v>
      </c>
      <c r="D68" s="42">
        <f t="shared" si="4"/>
        <v>1</v>
      </c>
      <c r="E68" s="42" t="e">
        <f>IF('3 - Strategies'!N68=0, 1, 0)</f>
        <v>#N/A</v>
      </c>
      <c r="F68" s="42" t="e">
        <f t="shared" si="5"/>
        <v>#N/A</v>
      </c>
      <c r="G68" s="42">
        <f>IF('3 - Strategies'!O68=0, 1, 0)</f>
        <v>1</v>
      </c>
      <c r="H68" s="42">
        <f t="shared" si="6"/>
        <v>1</v>
      </c>
      <c r="I68" s="42" t="e">
        <f>IF('3 - Strategies'!P68=0, 1, 0)</f>
        <v>#N/A</v>
      </c>
      <c r="J68" s="42" t="e">
        <f t="shared" si="7"/>
        <v>#N/A</v>
      </c>
      <c r="K68" s="42">
        <f>IF('3 - Strategies'!S68=0, 1, 0)</f>
        <v>1</v>
      </c>
      <c r="L68" s="42">
        <f t="shared" si="8"/>
        <v>1</v>
      </c>
    </row>
    <row r="69" spans="1:12">
      <c r="A69" s="43"/>
      <c r="B69" s="42">
        <f>IF('3 - Strategies'!L69="Yes", 1, 0)</f>
        <v>0</v>
      </c>
      <c r="C69" s="42">
        <f>IF('3 - Strategies'!M69=0, 1, 0)</f>
        <v>1</v>
      </c>
      <c r="D69" s="42">
        <f t="shared" si="4"/>
        <v>1</v>
      </c>
      <c r="E69" s="42" t="e">
        <f>IF('3 - Strategies'!N69=0, 1, 0)</f>
        <v>#N/A</v>
      </c>
      <c r="F69" s="42" t="e">
        <f t="shared" si="5"/>
        <v>#N/A</v>
      </c>
      <c r="G69" s="42">
        <f>IF('3 - Strategies'!O69=0, 1, 0)</f>
        <v>1</v>
      </c>
      <c r="H69" s="42">
        <f t="shared" si="6"/>
        <v>1</v>
      </c>
      <c r="I69" s="42" t="e">
        <f>IF('3 - Strategies'!P69=0, 1, 0)</f>
        <v>#N/A</v>
      </c>
      <c r="J69" s="42" t="e">
        <f t="shared" si="7"/>
        <v>#N/A</v>
      </c>
      <c r="K69" s="42">
        <f>IF('3 - Strategies'!S69=0, 1, 0)</f>
        <v>1</v>
      </c>
      <c r="L69" s="42">
        <f t="shared" si="8"/>
        <v>1</v>
      </c>
    </row>
    <row r="70" spans="1:12">
      <c r="A70" s="43"/>
      <c r="B70" s="42">
        <f>IF('3 - Strategies'!L70="Yes", 1, 0)</f>
        <v>0</v>
      </c>
      <c r="C70" s="42">
        <f>IF('3 - Strategies'!M70=0, 1, 0)</f>
        <v>1</v>
      </c>
      <c r="D70" s="42">
        <f t="shared" si="4"/>
        <v>1</v>
      </c>
      <c r="E70" s="42" t="e">
        <f>IF('3 - Strategies'!N70=0, 1, 0)</f>
        <v>#N/A</v>
      </c>
      <c r="F70" s="42" t="e">
        <f t="shared" ref="F70:F75" si="9">B70+E70</f>
        <v>#N/A</v>
      </c>
      <c r="G70" s="42">
        <f>IF('3 - Strategies'!O70=0, 1, 0)</f>
        <v>1</v>
      </c>
      <c r="H70" s="42">
        <f t="shared" ref="H70:H75" si="10">B70+G70</f>
        <v>1</v>
      </c>
      <c r="I70" s="42" t="e">
        <f>IF('3 - Strategies'!P70=0, 1, 0)</f>
        <v>#N/A</v>
      </c>
      <c r="J70" s="42" t="e">
        <f t="shared" ref="J70:J75" si="11">B70+I70</f>
        <v>#N/A</v>
      </c>
      <c r="K70" s="42">
        <f>IF('3 - Strategies'!S70=0, 1, 0)</f>
        <v>1</v>
      </c>
      <c r="L70" s="42">
        <f t="shared" ref="L70:L75" si="12">B70+K70</f>
        <v>1</v>
      </c>
    </row>
    <row r="71" spans="1:12">
      <c r="A71" s="43"/>
      <c r="B71" s="42">
        <f>IF('3 - Strategies'!L71="Yes", 1, 0)</f>
        <v>0</v>
      </c>
      <c r="C71" s="42">
        <f>IF('3 - Strategies'!M71=0, 1, 0)</f>
        <v>1</v>
      </c>
      <c r="D71" s="42">
        <f t="shared" ref="D71:D75" si="13">B71+C71</f>
        <v>1</v>
      </c>
      <c r="E71" s="42" t="e">
        <f>IF('3 - Strategies'!N71=0, 1, 0)</f>
        <v>#N/A</v>
      </c>
      <c r="F71" s="42" t="e">
        <f t="shared" si="9"/>
        <v>#N/A</v>
      </c>
      <c r="G71" s="42">
        <f>IF('3 - Strategies'!O71=0, 1, 0)</f>
        <v>1</v>
      </c>
      <c r="H71" s="42">
        <f t="shared" si="10"/>
        <v>1</v>
      </c>
      <c r="I71" s="42" t="e">
        <f>IF('3 - Strategies'!P71=0, 1, 0)</f>
        <v>#N/A</v>
      </c>
      <c r="J71" s="42" t="e">
        <f t="shared" si="11"/>
        <v>#N/A</v>
      </c>
      <c r="K71" s="42">
        <f>IF('3 - Strategies'!S71=0, 1, 0)</f>
        <v>1</v>
      </c>
      <c r="L71" s="42">
        <f t="shared" si="12"/>
        <v>1</v>
      </c>
    </row>
    <row r="72" spans="1:12">
      <c r="A72" s="43"/>
      <c r="B72" s="42">
        <f>IF('3 - Strategies'!L72="Yes", 1, 0)</f>
        <v>0</v>
      </c>
      <c r="C72" s="42">
        <f>IF('3 - Strategies'!M72=0, 1, 0)</f>
        <v>1</v>
      </c>
      <c r="D72" s="42">
        <f t="shared" si="13"/>
        <v>1</v>
      </c>
      <c r="E72" s="42" t="e">
        <f>IF('3 - Strategies'!N72=0, 1, 0)</f>
        <v>#N/A</v>
      </c>
      <c r="F72" s="42" t="e">
        <f t="shared" si="9"/>
        <v>#N/A</v>
      </c>
      <c r="G72" s="42">
        <f>IF('3 - Strategies'!O72=0, 1, 0)</f>
        <v>1</v>
      </c>
      <c r="H72" s="42">
        <f t="shared" si="10"/>
        <v>1</v>
      </c>
      <c r="I72" s="42" t="e">
        <f>IF('3 - Strategies'!P72=0, 1, 0)</f>
        <v>#N/A</v>
      </c>
      <c r="J72" s="42" t="e">
        <f t="shared" si="11"/>
        <v>#N/A</v>
      </c>
      <c r="K72" s="42">
        <f>IF('3 - Strategies'!S72=0, 1, 0)</f>
        <v>1</v>
      </c>
      <c r="L72" s="42">
        <f t="shared" si="12"/>
        <v>1</v>
      </c>
    </row>
    <row r="73" spans="1:12">
      <c r="A73" s="43"/>
      <c r="B73" s="42">
        <f>IF('3 - Strategies'!L73="Yes", 1, 0)</f>
        <v>0</v>
      </c>
      <c r="C73" s="42">
        <f>IF('3 - Strategies'!M73=0, 1, 0)</f>
        <v>1</v>
      </c>
      <c r="D73" s="42">
        <f t="shared" si="13"/>
        <v>1</v>
      </c>
      <c r="E73" s="42" t="e">
        <f>IF('3 - Strategies'!N73=0, 1, 0)</f>
        <v>#N/A</v>
      </c>
      <c r="F73" s="42" t="e">
        <f t="shared" si="9"/>
        <v>#N/A</v>
      </c>
      <c r="G73" s="42">
        <f>IF('3 - Strategies'!O73=0, 1, 0)</f>
        <v>1</v>
      </c>
      <c r="H73" s="42">
        <f t="shared" si="10"/>
        <v>1</v>
      </c>
      <c r="I73" s="42" t="e">
        <f>IF('3 - Strategies'!P73=0, 1, 0)</f>
        <v>#N/A</v>
      </c>
      <c r="J73" s="42" t="e">
        <f t="shared" si="11"/>
        <v>#N/A</v>
      </c>
      <c r="K73" s="42">
        <f>IF('3 - Strategies'!S73=0, 1, 0)</f>
        <v>1</v>
      </c>
      <c r="L73" s="42">
        <f t="shared" si="12"/>
        <v>1</v>
      </c>
    </row>
    <row r="74" spans="1:12">
      <c r="A74" s="43"/>
      <c r="B74" s="42">
        <f>IF('3 - Strategies'!L74="Yes", 1, 0)</f>
        <v>0</v>
      </c>
      <c r="C74" s="42">
        <f>IF('3 - Strategies'!M74=0, 1, 0)</f>
        <v>1</v>
      </c>
      <c r="D74" s="42">
        <f t="shared" si="13"/>
        <v>1</v>
      </c>
      <c r="E74" s="42" t="e">
        <f>IF('3 - Strategies'!N74=0, 1, 0)</f>
        <v>#N/A</v>
      </c>
      <c r="F74" s="42" t="e">
        <f t="shared" si="9"/>
        <v>#N/A</v>
      </c>
      <c r="G74" s="42">
        <f>IF('3 - Strategies'!O74=0, 1, 0)</f>
        <v>1</v>
      </c>
      <c r="H74" s="42">
        <f t="shared" si="10"/>
        <v>1</v>
      </c>
      <c r="I74" s="42" t="e">
        <f>IF('3 - Strategies'!P74=0, 1, 0)</f>
        <v>#N/A</v>
      </c>
      <c r="J74" s="42" t="e">
        <f t="shared" si="11"/>
        <v>#N/A</v>
      </c>
      <c r="K74" s="42">
        <f>IF('3 - Strategies'!S74=0, 1, 0)</f>
        <v>1</v>
      </c>
      <c r="L74" s="42">
        <f t="shared" si="12"/>
        <v>1</v>
      </c>
    </row>
    <row r="75" spans="1:12">
      <c r="A75" s="43"/>
      <c r="B75" s="42">
        <f>IF('3 - Strategies'!L75="Yes", 1, 0)</f>
        <v>0</v>
      </c>
      <c r="C75" s="42">
        <f>IF('3 - Strategies'!M75=0, 1, 0)</f>
        <v>1</v>
      </c>
      <c r="D75" s="42">
        <f t="shared" si="13"/>
        <v>1</v>
      </c>
      <c r="E75" s="42" t="e">
        <f>IF('3 - Strategies'!N75=0, 1, 0)</f>
        <v>#N/A</v>
      </c>
      <c r="F75" s="42" t="e">
        <f t="shared" si="9"/>
        <v>#N/A</v>
      </c>
      <c r="G75" s="42">
        <f>IF('3 - Strategies'!O75=0, 1, 0)</f>
        <v>1</v>
      </c>
      <c r="H75" s="42">
        <f t="shared" si="10"/>
        <v>1</v>
      </c>
      <c r="I75" s="42" t="e">
        <f>IF('3 - Strategies'!P75=0, 1, 0)</f>
        <v>#N/A</v>
      </c>
      <c r="J75" s="42" t="e">
        <f t="shared" si="11"/>
        <v>#N/A</v>
      </c>
      <c r="K75" s="42">
        <f>IF('3 - Strategies'!S75=0, 1, 0)</f>
        <v>1</v>
      </c>
      <c r="L75" s="42">
        <f t="shared" si="12"/>
        <v>1</v>
      </c>
    </row>
    <row r="76" spans="1:12">
      <c r="A76" s="2"/>
      <c r="B76" s="2"/>
      <c r="C76"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B1:AR65"/>
  <sheetViews>
    <sheetView topLeftCell="A13" workbookViewId="0">
      <pane xSplit="6" topLeftCell="G1" activePane="topRight" state="frozen"/>
      <selection activeCell="D53" sqref="D53"/>
      <selection pane="topRight" activeCell="D74" sqref="D74"/>
    </sheetView>
  </sheetViews>
  <sheetFormatPr defaultColWidth="10.875" defaultRowHeight="15.75"/>
  <cols>
    <col min="1" max="1" width="1.5" style="81" customWidth="1"/>
    <col min="2" max="2" width="35.375" style="81" customWidth="1"/>
    <col min="3" max="3" width="16.875" style="81" customWidth="1"/>
    <col min="4" max="4" width="16.875" style="82" customWidth="1"/>
    <col min="5" max="5" width="14.375" style="81" customWidth="1"/>
    <col min="6" max="6" width="42.625" style="81" customWidth="1"/>
    <col min="7" max="7" width="48.375" style="81" customWidth="1"/>
    <col min="8" max="8" width="44.875" style="81" customWidth="1"/>
    <col min="9" max="9" width="21" style="83" customWidth="1"/>
    <col min="10" max="10" width="20.625" style="83" customWidth="1"/>
    <col min="11" max="11" width="38" style="81" customWidth="1"/>
    <col min="12" max="12" width="12.375" style="81" customWidth="1"/>
    <col min="13" max="17" width="12.625" style="81" customWidth="1"/>
    <col min="18" max="22" width="10.875" style="81" customWidth="1"/>
    <col min="23" max="23" width="23" style="81" customWidth="1"/>
    <col min="24" max="24" width="21.625" style="81" customWidth="1"/>
    <col min="25" max="28" width="10.875" style="81" customWidth="1"/>
    <col min="29" max="43" width="22.125" style="81" customWidth="1"/>
    <col min="44" max="44" width="22.125" style="83" customWidth="1"/>
    <col min="45" max="52" width="22.125" style="81" customWidth="1"/>
    <col min="53" max="61" width="12.875" style="81" customWidth="1"/>
    <col min="62" max="62" width="10.875" style="81" customWidth="1"/>
    <col min="63" max="16384" width="10.875" style="81"/>
  </cols>
  <sheetData>
    <row r="1" spans="2:44" s="13" customFormat="1" ht="90.95" customHeight="1"/>
    <row r="2" spans="2:44">
      <c r="B2" s="80" t="s">
        <v>254</v>
      </c>
    </row>
    <row r="3" spans="2:44">
      <c r="B3" s="84" t="s">
        <v>251</v>
      </c>
    </row>
    <row r="4" spans="2:44">
      <c r="B4" s="85" t="s">
        <v>252</v>
      </c>
    </row>
    <row r="5" spans="2:44" ht="15.95" customHeight="1" thickBot="1">
      <c r="B5" s="86"/>
      <c r="C5" s="86"/>
      <c r="E5" s="86"/>
      <c r="F5" s="86"/>
      <c r="G5" s="86"/>
      <c r="I5" s="81"/>
      <c r="J5" s="81"/>
    </row>
    <row r="6" spans="2:44" ht="15.95" customHeight="1" thickBot="1">
      <c r="B6" s="728" t="s">
        <v>255</v>
      </c>
      <c r="C6" s="729"/>
      <c r="D6" s="81"/>
      <c r="E6" s="86"/>
      <c r="F6" s="87" t="s">
        <v>256</v>
      </c>
      <c r="G6" s="88" t="s">
        <v>363</v>
      </c>
      <c r="H6" s="88" t="s">
        <v>575</v>
      </c>
      <c r="I6" s="88" t="s">
        <v>573</v>
      </c>
      <c r="J6" s="88" t="s">
        <v>574</v>
      </c>
      <c r="K6" s="89" t="s">
        <v>257</v>
      </c>
      <c r="L6" s="86"/>
      <c r="AP6" s="83"/>
      <c r="AR6" s="81"/>
    </row>
    <row r="7" spans="2:44" s="91" customFormat="1" ht="15.95" customHeight="1">
      <c r="B7" s="90" t="s">
        <v>258</v>
      </c>
      <c r="C7" s="180">
        <f>'1 - Project Information'!M71</f>
        <v>0</v>
      </c>
      <c r="F7" s="730" t="s">
        <v>259</v>
      </c>
      <c r="G7" s="92" t="s">
        <v>261</v>
      </c>
      <c r="H7" s="92" t="s">
        <v>260</v>
      </c>
      <c r="I7" s="93"/>
      <c r="J7" s="93"/>
      <c r="K7" s="94"/>
      <c r="M7" s="81"/>
    </row>
    <row r="8" spans="2:44" ht="15.95" customHeight="1" thickBot="1">
      <c r="B8" s="95" t="s">
        <v>262</v>
      </c>
      <c r="C8" s="339">
        <f>('1 - Project Information'!H71+'1 - Project Information'!I71*2+'1 - Project Information'!J71*3+'1 - Project Information'!K71*4+'1 - Project Information'!L71*5)</f>
        <v>0</v>
      </c>
      <c r="F8" s="731"/>
      <c r="G8" s="162"/>
      <c r="H8" s="162"/>
      <c r="I8" s="614"/>
      <c r="J8" s="614"/>
      <c r="K8" s="612" t="s">
        <v>576</v>
      </c>
      <c r="M8" s="96"/>
      <c r="N8" s="96"/>
      <c r="O8" s="96"/>
      <c r="AP8" s="83"/>
      <c r="AR8" s="81"/>
    </row>
    <row r="9" spans="2:44" ht="15.95" customHeight="1">
      <c r="B9" s="97" t="s">
        <v>266</v>
      </c>
      <c r="C9" s="160"/>
      <c r="F9" s="730" t="s">
        <v>263</v>
      </c>
      <c r="G9" s="98" t="s">
        <v>265</v>
      </c>
      <c r="H9" s="92" t="s">
        <v>264</v>
      </c>
      <c r="I9" s="93"/>
      <c r="J9" s="93"/>
      <c r="K9" s="94"/>
      <c r="M9" s="96"/>
      <c r="N9" s="96"/>
      <c r="O9" s="96"/>
      <c r="AR9" s="81"/>
    </row>
    <row r="10" spans="2:44" ht="15.95" customHeight="1" thickBot="1">
      <c r="B10" s="97" t="s">
        <v>267</v>
      </c>
      <c r="C10" s="160"/>
      <c r="F10" s="731"/>
      <c r="G10" s="162"/>
      <c r="H10" s="162"/>
      <c r="I10" s="614"/>
      <c r="J10" s="614"/>
      <c r="K10" s="612" t="s">
        <v>576</v>
      </c>
      <c r="M10" s="96"/>
      <c r="N10" s="96"/>
      <c r="O10" s="96"/>
      <c r="AR10" s="81"/>
    </row>
    <row r="11" spans="2:44" ht="15.95" customHeight="1">
      <c r="B11" s="97" t="s">
        <v>271</v>
      </c>
      <c r="C11" s="160"/>
      <c r="F11" s="727" t="s">
        <v>269</v>
      </c>
      <c r="G11" s="100" t="s">
        <v>265</v>
      </c>
      <c r="H11" s="99" t="s">
        <v>270</v>
      </c>
      <c r="I11" s="101"/>
      <c r="J11" s="101"/>
      <c r="K11" s="102"/>
      <c r="M11" s="96"/>
      <c r="N11" s="96"/>
      <c r="O11" s="96"/>
      <c r="AR11" s="81"/>
    </row>
    <row r="12" spans="2:44" ht="15.95" customHeight="1" thickBot="1">
      <c r="B12" s="97" t="s">
        <v>273</v>
      </c>
      <c r="C12" s="160"/>
      <c r="F12" s="727"/>
      <c r="G12" s="162"/>
      <c r="H12" s="162"/>
      <c r="I12" s="614"/>
      <c r="J12" s="614"/>
      <c r="K12" s="612" t="s">
        <v>576</v>
      </c>
      <c r="M12" s="96"/>
      <c r="N12" s="96"/>
      <c r="O12" s="96"/>
      <c r="AR12" s="81"/>
    </row>
    <row r="13" spans="2:44" ht="15.95" customHeight="1" thickBot="1">
      <c r="B13" s="105" t="s">
        <v>275</v>
      </c>
      <c r="C13" s="161"/>
      <c r="F13" s="730" t="s">
        <v>274</v>
      </c>
      <c r="G13" s="103"/>
      <c r="H13" s="103"/>
      <c r="I13" s="104"/>
      <c r="J13" s="104"/>
      <c r="K13" s="94"/>
      <c r="M13" s="96"/>
      <c r="N13" s="96"/>
      <c r="O13" s="96"/>
      <c r="AR13" s="81"/>
    </row>
    <row r="14" spans="2:44" ht="15.95" customHeight="1" thickBot="1">
      <c r="F14" s="731"/>
      <c r="G14" s="162"/>
      <c r="H14" s="162"/>
      <c r="I14" s="614"/>
      <c r="J14" s="614"/>
      <c r="K14" s="612" t="s">
        <v>288</v>
      </c>
      <c r="M14" s="96"/>
      <c r="N14" s="96"/>
      <c r="O14" s="96"/>
      <c r="AR14" s="81"/>
    </row>
    <row r="15" spans="2:44" ht="15.95" customHeight="1">
      <c r="B15" s="732" t="s">
        <v>277</v>
      </c>
      <c r="C15" s="733"/>
      <c r="D15" s="734"/>
      <c r="F15" s="727" t="s">
        <v>276</v>
      </c>
      <c r="G15" s="106"/>
      <c r="H15" s="106"/>
      <c r="I15" s="107"/>
      <c r="J15" s="107"/>
      <c r="K15" s="102"/>
      <c r="M15" s="96"/>
      <c r="N15" s="96"/>
      <c r="O15" s="96"/>
      <c r="AR15" s="81"/>
    </row>
    <row r="16" spans="2:44" ht="15.95" customHeight="1" thickBot="1">
      <c r="B16" s="182" t="s">
        <v>278</v>
      </c>
      <c r="C16" s="109"/>
      <c r="D16" s="110"/>
      <c r="F16" s="727"/>
      <c r="G16" s="162"/>
      <c r="H16" s="162"/>
      <c r="I16" s="614"/>
      <c r="J16" s="614"/>
      <c r="K16" s="613" t="s">
        <v>577</v>
      </c>
      <c r="M16" s="96"/>
      <c r="N16" s="96"/>
      <c r="O16" s="96"/>
      <c r="AR16" s="81"/>
    </row>
    <row r="17" spans="2:44" ht="15.95" customHeight="1">
      <c r="B17" s="108" t="s">
        <v>268</v>
      </c>
      <c r="C17" s="607"/>
      <c r="D17" s="112" t="s">
        <v>280</v>
      </c>
      <c r="F17" s="730" t="s">
        <v>279</v>
      </c>
      <c r="G17" s="103"/>
      <c r="H17" s="103"/>
      <c r="I17" s="111"/>
      <c r="J17" s="111"/>
      <c r="K17" s="94"/>
      <c r="M17" s="96"/>
      <c r="N17" s="96"/>
      <c r="O17" s="96"/>
      <c r="AR17" s="81"/>
    </row>
    <row r="18" spans="2:44" ht="15.95" customHeight="1" thickBot="1">
      <c r="B18" s="108" t="s">
        <v>272</v>
      </c>
      <c r="C18" s="607"/>
      <c r="D18" s="112" t="s">
        <v>281</v>
      </c>
      <c r="F18" s="731"/>
      <c r="G18" s="162"/>
      <c r="H18" s="162"/>
      <c r="I18" s="614"/>
      <c r="J18" s="614"/>
      <c r="K18" s="612" t="s">
        <v>577</v>
      </c>
      <c r="M18" s="96"/>
      <c r="N18" s="96"/>
      <c r="O18" s="96"/>
      <c r="AR18" s="81"/>
    </row>
    <row r="19" spans="2:44" ht="15.95" customHeight="1">
      <c r="B19" s="108" t="s">
        <v>283</v>
      </c>
      <c r="C19" s="607"/>
      <c r="D19" s="112" t="s">
        <v>284</v>
      </c>
      <c r="F19" s="727" t="s">
        <v>282</v>
      </c>
      <c r="G19" s="106"/>
      <c r="H19" s="106"/>
      <c r="I19" s="113"/>
      <c r="J19" s="113"/>
      <c r="K19" s="102"/>
      <c r="M19" s="96"/>
      <c r="N19" s="96"/>
      <c r="O19" s="96"/>
      <c r="AR19" s="81"/>
    </row>
    <row r="20" spans="2:44" ht="15.95" customHeight="1" thickBot="1">
      <c r="B20" s="108" t="s">
        <v>285</v>
      </c>
      <c r="C20" s="607"/>
      <c r="D20" s="112" t="s">
        <v>284</v>
      </c>
      <c r="F20" s="727"/>
      <c r="G20" s="162"/>
      <c r="H20" s="162"/>
      <c r="I20" s="614"/>
      <c r="J20" s="614"/>
      <c r="K20" s="613" t="s">
        <v>577</v>
      </c>
      <c r="M20" s="96"/>
      <c r="N20" s="96"/>
      <c r="O20" s="96"/>
      <c r="AR20" s="81"/>
    </row>
    <row r="21" spans="2:44" ht="15.95" customHeight="1" thickBot="1">
      <c r="B21" s="114" t="s">
        <v>288</v>
      </c>
      <c r="C21" s="608"/>
      <c r="D21" s="115" t="s">
        <v>284</v>
      </c>
      <c r="F21" s="730" t="s">
        <v>571</v>
      </c>
      <c r="G21" s="92" t="s">
        <v>287</v>
      </c>
      <c r="H21" s="92" t="s">
        <v>286</v>
      </c>
      <c r="I21" s="111"/>
      <c r="J21" s="111"/>
      <c r="K21" s="94"/>
      <c r="M21" s="96"/>
      <c r="N21" s="96"/>
      <c r="O21" s="96"/>
      <c r="AR21" s="81"/>
    </row>
    <row r="22" spans="2:44" ht="15.95" customHeight="1" thickBot="1">
      <c r="F22" s="731"/>
      <c r="G22" s="162"/>
      <c r="H22" s="162"/>
      <c r="I22" s="614"/>
      <c r="J22" s="614"/>
      <c r="K22" s="612" t="s">
        <v>577</v>
      </c>
      <c r="AR22" s="81"/>
    </row>
    <row r="23" spans="2:44" ht="15.95" customHeight="1">
      <c r="B23" s="735" t="s">
        <v>353</v>
      </c>
      <c r="C23" s="736"/>
      <c r="D23" s="737"/>
      <c r="F23" s="727" t="s">
        <v>289</v>
      </c>
      <c r="G23" s="106"/>
      <c r="H23" s="116"/>
      <c r="I23" s="113"/>
      <c r="J23" s="113"/>
      <c r="K23" s="102"/>
      <c r="AR23" s="81"/>
    </row>
    <row r="24" spans="2:44" ht="15.95" customHeight="1" thickBot="1">
      <c r="B24" s="117" t="s">
        <v>290</v>
      </c>
      <c r="C24" s="607"/>
      <c r="D24" s="118" t="s">
        <v>291</v>
      </c>
      <c r="F24" s="727"/>
      <c r="G24" s="162"/>
      <c r="H24" s="162"/>
      <c r="I24" s="614"/>
      <c r="J24" s="614"/>
      <c r="K24" s="613" t="s">
        <v>578</v>
      </c>
      <c r="AR24" s="81"/>
    </row>
    <row r="25" spans="2:44" ht="15.95" customHeight="1">
      <c r="B25" s="120" t="s">
        <v>293</v>
      </c>
      <c r="C25" s="607"/>
      <c r="D25" s="125" t="s">
        <v>291</v>
      </c>
      <c r="F25" s="730" t="s">
        <v>292</v>
      </c>
      <c r="G25" s="103"/>
      <c r="H25" s="119"/>
      <c r="I25" s="111"/>
      <c r="J25" s="111"/>
      <c r="K25" s="94"/>
      <c r="AR25" s="81"/>
    </row>
    <row r="26" spans="2:44" ht="15.95" customHeight="1" thickBot="1">
      <c r="B26" s="122" t="s">
        <v>294</v>
      </c>
      <c r="C26" s="610"/>
      <c r="D26" s="118" t="s">
        <v>295</v>
      </c>
      <c r="F26" s="731"/>
      <c r="G26" s="162"/>
      <c r="H26" s="162"/>
      <c r="I26" s="614"/>
      <c r="J26" s="614"/>
      <c r="K26" s="612" t="s">
        <v>577</v>
      </c>
      <c r="AP26" s="83"/>
      <c r="AR26" s="81"/>
    </row>
    <row r="27" spans="2:44" ht="15.95" customHeight="1">
      <c r="B27" s="124" t="s">
        <v>297</v>
      </c>
      <c r="C27" s="607"/>
      <c r="D27" s="125" t="s">
        <v>295</v>
      </c>
      <c r="F27" s="727" t="s">
        <v>296</v>
      </c>
      <c r="G27" s="106"/>
      <c r="H27" s="123"/>
      <c r="I27" s="113"/>
      <c r="J27" s="113"/>
      <c r="K27" s="102"/>
      <c r="AR27" s="81"/>
    </row>
    <row r="28" spans="2:44" ht="15.95" customHeight="1" thickBot="1">
      <c r="B28" s="120" t="s">
        <v>298</v>
      </c>
      <c r="C28" s="609"/>
      <c r="D28" s="121" t="s">
        <v>295</v>
      </c>
      <c r="F28" s="727"/>
      <c r="G28" s="162"/>
      <c r="H28" s="162"/>
      <c r="I28" s="614"/>
      <c r="J28" s="614"/>
      <c r="K28" s="613" t="s">
        <v>577</v>
      </c>
      <c r="AR28" s="81"/>
    </row>
    <row r="29" spans="2:44" ht="15.95" customHeight="1">
      <c r="B29" s="124" t="s">
        <v>300</v>
      </c>
      <c r="C29" s="607"/>
      <c r="D29" s="125" t="s">
        <v>301</v>
      </c>
      <c r="F29" s="730" t="s">
        <v>299</v>
      </c>
      <c r="G29" s="103"/>
      <c r="H29" s="119"/>
      <c r="I29" s="111"/>
      <c r="J29" s="111"/>
      <c r="K29" s="94"/>
      <c r="AR29" s="81"/>
    </row>
    <row r="30" spans="2:44" ht="15.95" customHeight="1" thickBot="1">
      <c r="B30" s="124" t="s">
        <v>302</v>
      </c>
      <c r="C30" s="609"/>
      <c r="D30" s="121" t="s">
        <v>301</v>
      </c>
      <c r="F30" s="731"/>
      <c r="G30" s="162"/>
      <c r="H30" s="162"/>
      <c r="I30" s="614"/>
      <c r="J30" s="614"/>
      <c r="K30" s="612" t="s">
        <v>578</v>
      </c>
      <c r="AR30" s="81"/>
    </row>
    <row r="31" spans="2:44" ht="15.95" customHeight="1">
      <c r="B31" s="117" t="s">
        <v>304</v>
      </c>
      <c r="C31" s="607"/>
      <c r="D31" s="125" t="s">
        <v>291</v>
      </c>
      <c r="F31" s="727" t="s">
        <v>303</v>
      </c>
      <c r="G31" s="106"/>
      <c r="H31" s="106"/>
      <c r="I31" s="113"/>
      <c r="J31" s="113"/>
      <c r="K31" s="102"/>
      <c r="AP31" s="83"/>
      <c r="AR31" s="81"/>
    </row>
    <row r="32" spans="2:44" ht="15.95" customHeight="1" thickBot="1">
      <c r="B32" s="126" t="s">
        <v>305</v>
      </c>
      <c r="C32" s="608"/>
      <c r="D32" s="127" t="s">
        <v>291</v>
      </c>
      <c r="F32" s="727"/>
      <c r="G32" s="162"/>
      <c r="H32" s="162"/>
      <c r="I32" s="614"/>
      <c r="J32" s="614"/>
      <c r="K32" s="613" t="s">
        <v>578</v>
      </c>
      <c r="AP32" s="83"/>
      <c r="AR32" s="81"/>
    </row>
    <row r="33" spans="2:44" ht="15.95" customHeight="1">
      <c r="F33" s="730" t="s">
        <v>306</v>
      </c>
      <c r="G33" s="103"/>
      <c r="H33" s="103"/>
      <c r="I33" s="111"/>
      <c r="J33" s="111"/>
      <c r="K33" s="94"/>
      <c r="AR33" s="81"/>
    </row>
    <row r="34" spans="2:44" ht="15.95" customHeight="1" thickBot="1">
      <c r="F34" s="731"/>
      <c r="G34" s="162"/>
      <c r="H34" s="162"/>
      <c r="I34" s="614"/>
      <c r="J34" s="614"/>
      <c r="K34" s="612" t="s">
        <v>578</v>
      </c>
      <c r="AR34" s="81"/>
    </row>
    <row r="35" spans="2:44" ht="15.95" customHeight="1">
      <c r="B35" s="738" t="s">
        <v>308</v>
      </c>
      <c r="C35" s="739"/>
      <c r="D35" s="740"/>
      <c r="F35" s="727" t="s">
        <v>307</v>
      </c>
      <c r="G35" s="106"/>
      <c r="H35" s="106"/>
      <c r="I35" s="113"/>
      <c r="J35" s="113"/>
      <c r="K35" s="102"/>
      <c r="AR35" s="81"/>
    </row>
    <row r="36" spans="2:44" ht="15.95" customHeight="1" thickBot="1">
      <c r="B36" s="128"/>
      <c r="C36" s="129" t="s">
        <v>309</v>
      </c>
      <c r="D36" s="130" t="s">
        <v>310</v>
      </c>
      <c r="F36" s="727"/>
      <c r="G36" s="162"/>
      <c r="H36" s="162"/>
      <c r="I36" s="614"/>
      <c r="J36" s="614"/>
      <c r="K36" s="613" t="s">
        <v>578</v>
      </c>
      <c r="AR36" s="81"/>
    </row>
    <row r="37" spans="2:44" ht="15.95" customHeight="1">
      <c r="B37" s="131" t="s">
        <v>312</v>
      </c>
      <c r="C37" s="132">
        <f>(C24*(I8+I10+I12))+(C25*(I14))</f>
        <v>0</v>
      </c>
      <c r="D37" s="616">
        <f>(C24*(J8+J10+J12))+(C25*(J14))</f>
        <v>0</v>
      </c>
      <c r="F37" s="730" t="s">
        <v>311</v>
      </c>
      <c r="G37" s="103"/>
      <c r="H37" s="103"/>
      <c r="I37" s="111"/>
      <c r="J37" s="111"/>
      <c r="K37" s="94"/>
      <c r="AR37" s="81"/>
    </row>
    <row r="38" spans="2:44" ht="15.95" customHeight="1" thickBot="1">
      <c r="B38" s="133" t="s">
        <v>268</v>
      </c>
      <c r="C38" s="134">
        <f>(C26*(I46+I28+I26+I24+I22+I20+I18+I16+I50))+(C27*(I42+I38+I40+I36+I34+I32+I30)+(C28*(I44)))</f>
        <v>0</v>
      </c>
      <c r="D38" s="617">
        <f>(C26*(J46+J28+J26+J24+J22+J20+J18+J16+J50))+(C27*(J42+J38+J40+J36+J34+J32+J30)+(C28*(J44)))</f>
        <v>0</v>
      </c>
      <c r="F38" s="731"/>
      <c r="G38" s="162"/>
      <c r="H38" s="162"/>
      <c r="I38" s="614"/>
      <c r="J38" s="614"/>
      <c r="K38" s="612" t="s">
        <v>578</v>
      </c>
      <c r="AR38" s="81"/>
    </row>
    <row r="39" spans="2:44" ht="15.95" customHeight="1">
      <c r="B39" s="133" t="s">
        <v>272</v>
      </c>
      <c r="C39" s="134">
        <f>(C29*(I46+I24))+(C30*(I40+I38+I36+I34+I32+I30))</f>
        <v>0</v>
      </c>
      <c r="D39" s="617">
        <f>(C29*(J46+J24))+(C30*(J40+J38+J36+J34+J32+J30))</f>
        <v>0</v>
      </c>
      <c r="F39" s="727" t="s">
        <v>313</v>
      </c>
      <c r="G39" s="135"/>
      <c r="H39" s="135"/>
      <c r="I39" s="135"/>
      <c r="J39" s="135"/>
      <c r="K39" s="136"/>
      <c r="AR39" s="81"/>
    </row>
    <row r="40" spans="2:44" ht="15.95" customHeight="1" thickBot="1">
      <c r="B40" s="137" t="s">
        <v>283</v>
      </c>
      <c r="C40" s="138">
        <f>(C31*(I46))+(C32*(I40+I38++I36+I34+I32+I30+I28))</f>
        <v>0</v>
      </c>
      <c r="D40" s="618">
        <f>(C31*(J46))+(C32*(J40+J38++J36+J34+J32+J30+J28))</f>
        <v>0</v>
      </c>
      <c r="F40" s="727"/>
      <c r="G40" s="162"/>
      <c r="H40" s="162"/>
      <c r="I40" s="614"/>
      <c r="J40" s="614"/>
      <c r="K40" s="613" t="s">
        <v>578</v>
      </c>
      <c r="AR40" s="81"/>
    </row>
    <row r="41" spans="2:44" ht="15.95" customHeight="1" thickBot="1">
      <c r="B41" s="128"/>
      <c r="C41" s="129" t="s">
        <v>317</v>
      </c>
      <c r="D41" s="130" t="s">
        <v>318</v>
      </c>
      <c r="F41" s="730" t="s">
        <v>314</v>
      </c>
      <c r="G41" s="92" t="s">
        <v>316</v>
      </c>
      <c r="H41" s="92" t="s">
        <v>315</v>
      </c>
      <c r="I41" s="611"/>
      <c r="J41" s="611"/>
      <c r="K41" s="94"/>
      <c r="AR41" s="81"/>
    </row>
    <row r="42" spans="2:44" ht="15.95" customHeight="1">
      <c r="B42" s="131" t="s">
        <v>312</v>
      </c>
      <c r="C42" s="139" t="e">
        <f>C37/(C24+C25)</f>
        <v>#DIV/0!</v>
      </c>
      <c r="D42" s="140" t="e">
        <f>D37/(C24+C25)</f>
        <v>#DIV/0!</v>
      </c>
      <c r="F42" s="727"/>
      <c r="G42" s="163"/>
      <c r="H42" s="163"/>
      <c r="I42" s="163"/>
      <c r="J42" s="163"/>
      <c r="K42" s="613" t="s">
        <v>268</v>
      </c>
      <c r="AR42" s="81"/>
    </row>
    <row r="43" spans="2:44" ht="15.95" customHeight="1">
      <c r="B43" s="133" t="s">
        <v>268</v>
      </c>
      <c r="C43" s="141" t="e">
        <f>C38/(C26+C27+C28)</f>
        <v>#DIV/0!</v>
      </c>
      <c r="D43" s="142" t="e">
        <f>D38/(C26+C27+C28)</f>
        <v>#DIV/0!</v>
      </c>
      <c r="F43" s="727"/>
      <c r="G43" s="99" t="s">
        <v>320</v>
      </c>
      <c r="H43" s="99" t="s">
        <v>319</v>
      </c>
      <c r="I43" s="113"/>
      <c r="J43" s="113"/>
      <c r="K43" s="102"/>
      <c r="AR43" s="81"/>
    </row>
    <row r="44" spans="2:44" ht="15.95" customHeight="1" thickBot="1">
      <c r="B44" s="133" t="s">
        <v>272</v>
      </c>
      <c r="C44" s="141" t="e">
        <f>C39/(C29+C30)</f>
        <v>#DIV/0!</v>
      </c>
      <c r="D44" s="142" t="e">
        <f>D39/(C29+C30)</f>
        <v>#DIV/0!</v>
      </c>
      <c r="F44" s="731"/>
      <c r="G44" s="162"/>
      <c r="H44" s="162"/>
      <c r="I44" s="615"/>
      <c r="J44" s="615"/>
      <c r="K44" s="612" t="s">
        <v>268</v>
      </c>
      <c r="L44" s="226"/>
      <c r="AR44" s="81"/>
    </row>
    <row r="45" spans="2:44" ht="15.95" customHeight="1" thickBot="1">
      <c r="B45" s="137" t="s">
        <v>283</v>
      </c>
      <c r="C45" s="143" t="e">
        <f>C40/(C31+C32)</f>
        <v>#DIV/0!</v>
      </c>
      <c r="D45" s="144" t="e">
        <f>D40/(C31+C32)</f>
        <v>#DIV/0!</v>
      </c>
      <c r="F45" s="727" t="s">
        <v>321</v>
      </c>
      <c r="G45" s="106"/>
      <c r="H45" s="106"/>
      <c r="I45" s="113"/>
      <c r="J45" s="113"/>
      <c r="K45" s="102"/>
      <c r="AR45" s="81"/>
    </row>
    <row r="46" spans="2:44" ht="15.95" customHeight="1" thickBot="1">
      <c r="B46" s="128"/>
      <c r="C46" s="129" t="s">
        <v>322</v>
      </c>
      <c r="D46" s="130" t="s">
        <v>323</v>
      </c>
      <c r="F46" s="727"/>
      <c r="G46" s="162"/>
      <c r="H46" s="162"/>
      <c r="I46" s="615"/>
      <c r="J46" s="615"/>
      <c r="K46" s="613" t="s">
        <v>578</v>
      </c>
      <c r="L46" s="226"/>
      <c r="AR46" s="81"/>
    </row>
    <row r="47" spans="2:44" ht="15.95" customHeight="1">
      <c r="B47" s="131" t="s">
        <v>312</v>
      </c>
      <c r="C47" s="145">
        <f>C37*C20</f>
        <v>0</v>
      </c>
      <c r="D47" s="146">
        <f>D37*C20</f>
        <v>0</v>
      </c>
      <c r="F47" s="730" t="s">
        <v>324</v>
      </c>
      <c r="G47" s="103"/>
      <c r="H47" s="103"/>
      <c r="I47" s="111"/>
      <c r="J47" s="111"/>
      <c r="K47" s="94"/>
      <c r="AR47" s="81"/>
    </row>
    <row r="48" spans="2:44" ht="15.95" customHeight="1" thickBot="1">
      <c r="B48" s="133" t="s">
        <v>268</v>
      </c>
      <c r="C48" s="148">
        <f>C38*C17</f>
        <v>0</v>
      </c>
      <c r="D48" s="149">
        <f>D38*C17</f>
        <v>0</v>
      </c>
      <c r="F48" s="731"/>
      <c r="G48" s="162"/>
      <c r="H48" s="162"/>
      <c r="I48" s="615"/>
      <c r="J48" s="615"/>
      <c r="K48" s="147" t="s">
        <v>16</v>
      </c>
      <c r="AR48" s="81"/>
    </row>
    <row r="49" spans="2:44" ht="15.95" customHeight="1">
      <c r="B49" s="133" t="s">
        <v>272</v>
      </c>
      <c r="C49" s="148">
        <f>C39*C18</f>
        <v>0</v>
      </c>
      <c r="D49" s="149">
        <f>D39*C18</f>
        <v>0</v>
      </c>
      <c r="F49" s="727" t="s">
        <v>325</v>
      </c>
      <c r="G49" s="106"/>
      <c r="H49" s="106"/>
      <c r="I49" s="113"/>
      <c r="J49" s="113"/>
      <c r="K49" s="102"/>
      <c r="AR49" s="81"/>
    </row>
    <row r="50" spans="2:44" ht="15.95" customHeight="1" thickBot="1">
      <c r="B50" s="137" t="s">
        <v>283</v>
      </c>
      <c r="C50" s="150">
        <f>C40*C19</f>
        <v>0</v>
      </c>
      <c r="D50" s="151">
        <f>D40*C19</f>
        <v>0</v>
      </c>
      <c r="F50" s="727"/>
      <c r="G50" s="162"/>
      <c r="H50" s="162"/>
      <c r="I50" s="615"/>
      <c r="J50" s="615"/>
      <c r="K50" s="613" t="s">
        <v>579</v>
      </c>
      <c r="AR50" s="81"/>
    </row>
    <row r="51" spans="2:44" ht="15.95" customHeight="1">
      <c r="F51" s="730" t="s">
        <v>326</v>
      </c>
      <c r="G51" s="152"/>
      <c r="H51" s="153"/>
      <c r="I51" s="152"/>
      <c r="J51" s="152"/>
      <c r="K51" s="94"/>
      <c r="AR51" s="81"/>
    </row>
    <row r="52" spans="2:44" ht="15.95" customHeight="1" thickBot="1">
      <c r="D52" s="81"/>
      <c r="F52" s="731"/>
      <c r="G52" s="162"/>
      <c r="H52" s="162"/>
      <c r="I52" s="615"/>
      <c r="J52" s="615"/>
      <c r="K52" s="147" t="s">
        <v>16</v>
      </c>
      <c r="AR52" s="81"/>
    </row>
    <row r="53" spans="2:44" ht="15.95" customHeight="1">
      <c r="D53" s="81"/>
      <c r="F53" s="730" t="s">
        <v>327</v>
      </c>
      <c r="G53" s="154"/>
      <c r="H53" s="152"/>
      <c r="I53" s="154"/>
      <c r="J53" s="154"/>
      <c r="K53" s="94"/>
      <c r="AR53" s="81"/>
    </row>
    <row r="54" spans="2:44" ht="15.95" customHeight="1" thickBot="1">
      <c r="F54" s="731"/>
      <c r="G54" s="162"/>
      <c r="H54" s="162"/>
      <c r="I54" s="615"/>
      <c r="J54" s="615"/>
      <c r="K54" s="147" t="s">
        <v>16</v>
      </c>
      <c r="AR54" s="81"/>
    </row>
    <row r="55" spans="2:44" ht="15" customHeight="1">
      <c r="AR55" s="81"/>
    </row>
    <row r="56" spans="2:44" ht="15" customHeight="1">
      <c r="B56" s="86"/>
      <c r="C56" s="86"/>
      <c r="D56" s="155"/>
      <c r="E56" s="86"/>
      <c r="F56" s="86"/>
      <c r="G56" s="155"/>
      <c r="H56" s="86"/>
      <c r="I56" s="156"/>
      <c r="J56" s="156"/>
      <c r="K56" s="86"/>
      <c r="L56" s="86"/>
      <c r="AR56" s="81"/>
    </row>
    <row r="57" spans="2:44" hidden="1"/>
    <row r="58" spans="2:44" s="619" customFormat="1" hidden="1">
      <c r="B58" s="619" t="s">
        <v>278</v>
      </c>
      <c r="J58" s="620"/>
    </row>
    <row r="59" spans="2:44" s="619" customFormat="1" hidden="1">
      <c r="B59" s="619" t="s">
        <v>14</v>
      </c>
      <c r="J59" s="620"/>
    </row>
    <row r="60" spans="2:44" s="619" customFormat="1" hidden="1">
      <c r="B60" s="619" t="s">
        <v>15</v>
      </c>
      <c r="J60" s="620"/>
    </row>
    <row r="61" spans="2:44" s="619" customFormat="1" hidden="1">
      <c r="D61" s="621"/>
      <c r="J61" s="620"/>
    </row>
    <row r="62" spans="2:44" s="619" customFormat="1" hidden="1">
      <c r="B62" s="619" t="s">
        <v>278</v>
      </c>
      <c r="J62" s="620"/>
    </row>
    <row r="63" spans="2:44" s="619" customFormat="1" hidden="1">
      <c r="B63" s="619" t="s">
        <v>268</v>
      </c>
      <c r="J63" s="620"/>
    </row>
    <row r="64" spans="2:44" s="619" customFormat="1" hidden="1">
      <c r="B64" s="619" t="s">
        <v>272</v>
      </c>
      <c r="J64" s="620"/>
    </row>
    <row r="65" spans="2:10" s="619" customFormat="1" hidden="1">
      <c r="B65" s="619" t="s">
        <v>283</v>
      </c>
      <c r="J65" s="620"/>
    </row>
  </sheetData>
  <sheetProtection password="C4BD" sheet="1" objects="1" scenarios="1"/>
  <mergeCells count="27">
    <mergeCell ref="B35:D35"/>
    <mergeCell ref="F49:F50"/>
    <mergeCell ref="F51:F52"/>
    <mergeCell ref="F53:F54"/>
    <mergeCell ref="F37:F38"/>
    <mergeCell ref="F39:F40"/>
    <mergeCell ref="F41:F44"/>
    <mergeCell ref="F45:F46"/>
    <mergeCell ref="F47:F48"/>
    <mergeCell ref="F35:F36"/>
    <mergeCell ref="F25:F26"/>
    <mergeCell ref="F27:F28"/>
    <mergeCell ref="F29:F30"/>
    <mergeCell ref="F31:F32"/>
    <mergeCell ref="F33:F34"/>
    <mergeCell ref="F23:F24"/>
    <mergeCell ref="B6:C6"/>
    <mergeCell ref="F7:F8"/>
    <mergeCell ref="F9:F10"/>
    <mergeCell ref="F11:F12"/>
    <mergeCell ref="F13:F14"/>
    <mergeCell ref="F15:F16"/>
    <mergeCell ref="F17:F18"/>
    <mergeCell ref="F19:F20"/>
    <mergeCell ref="F21:F22"/>
    <mergeCell ref="B15:D15"/>
    <mergeCell ref="B23:D23"/>
  </mergeCells>
  <phoneticPr fontId="15" type="noConversion"/>
  <conditionalFormatting sqref="C17:C21">
    <cfRule type="containsBlanks" dxfId="44" priority="3">
      <formula>LEN(TRIM(C17))=0</formula>
    </cfRule>
  </conditionalFormatting>
  <conditionalFormatting sqref="C9:C13">
    <cfRule type="containsBlanks" dxfId="43" priority="2">
      <formula>LEN(TRIM(C9))=0</formula>
    </cfRule>
  </conditionalFormatting>
  <conditionalFormatting sqref="C24:C32">
    <cfRule type="containsBlanks" dxfId="42" priority="1">
      <formula>LEN(TRIM(C24))=0</formula>
    </cfRule>
  </conditionalFormatting>
  <dataValidations xWindow="1217" yWindow="246" count="4">
    <dataValidation type="list" allowBlank="1" showInputMessage="1" showErrorMessage="1" sqref="C13">
      <formula1>$B$63:$B$64</formula1>
    </dataValidation>
    <dataValidation type="list" allowBlank="1" showInputMessage="1" showErrorMessage="1" sqref="C9">
      <formula1>$B$58:$B$60</formula1>
    </dataValidation>
    <dataValidation type="list" allowBlank="1" showInputMessage="1" showErrorMessage="1" sqref="C10 C11">
      <formula1>$B$62:$B$65</formula1>
    </dataValidation>
    <dataValidation type="list" allowBlank="1" showInputMessage="1" showErrorMessage="1" sqref="C12">
      <formula1>$B$63:$B$64</formula1>
    </dataValidation>
  </dataValidations>
  <pageMargins left="0.7" right="0.7" top="0.75" bottom="0.75" header="0.3" footer="0.3"/>
  <pageSetup paperSize="5" scale="50" orientation="landscape"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X1230"/>
  <sheetViews>
    <sheetView workbookViewId="0">
      <selection activeCell="D3" sqref="D3"/>
    </sheetView>
  </sheetViews>
  <sheetFormatPr defaultColWidth="8.875" defaultRowHeight="15.75" outlineLevelCol="1"/>
  <cols>
    <col min="1" max="1" width="1.625" style="229" customWidth="1"/>
    <col min="2" max="2" width="28.625" style="229" customWidth="1"/>
    <col min="3" max="5" width="18.625" style="229" customWidth="1"/>
    <col min="6" max="6" width="21.625" style="229" bestFit="1" customWidth="1"/>
    <col min="7" max="7" width="24.375" style="229" bestFit="1" customWidth="1"/>
    <col min="8" max="8" width="18.625" style="229" customWidth="1"/>
    <col min="9" max="9" width="13.625" style="229" customWidth="1"/>
    <col min="10" max="10" width="18.625" style="232" customWidth="1"/>
    <col min="11" max="11" width="12.875" style="229" customWidth="1"/>
    <col min="12" max="12" width="16.875" style="229" customWidth="1"/>
    <col min="13" max="14" width="19.5" style="229" customWidth="1"/>
    <col min="15" max="15" width="12.5" style="229" customWidth="1"/>
    <col min="16" max="17" width="11.5" style="229" hidden="1" customWidth="1"/>
    <col min="18" max="19" width="11.125" style="229" hidden="1" customWidth="1"/>
    <col min="20" max="20" width="13.125" style="230" hidden="1" customWidth="1"/>
    <col min="21" max="21" width="14.125" style="230" hidden="1" customWidth="1"/>
    <col min="22" max="22" width="9" style="251" hidden="1" customWidth="1"/>
    <col min="23" max="24" width="12.625" style="231" hidden="1" customWidth="1"/>
    <col min="25" max="26" width="12.625" style="229" hidden="1" customWidth="1"/>
    <col min="27" max="27" width="8.875" style="229" hidden="1" customWidth="1"/>
    <col min="28" max="28" width="26.5" style="229" hidden="1" customWidth="1"/>
    <col min="29" max="29" width="11.375" style="229" hidden="1" customWidth="1"/>
    <col min="30" max="38" width="9.375" style="229" hidden="1" customWidth="1"/>
    <col min="39" max="39" width="10.125" style="229" hidden="1" customWidth="1"/>
    <col min="40" max="47" width="9.375" style="229" hidden="1" customWidth="1" outlineLevel="1"/>
    <col min="48" max="48" width="9.875" style="229" hidden="1" customWidth="1" outlineLevel="1"/>
    <col min="49" max="49" width="9.375" style="229" hidden="1" customWidth="1" outlineLevel="1"/>
    <col min="50" max="53" width="7.125" style="229" hidden="1" customWidth="1" outlineLevel="1"/>
    <col min="54" max="54" width="9.625" style="229" hidden="1" customWidth="1" outlineLevel="1"/>
    <col min="55" max="59" width="7.125" style="229" hidden="1" customWidth="1" outlineLevel="1"/>
    <col min="60" max="60" width="8.125" style="231" hidden="1" customWidth="1"/>
    <col min="61" max="61" width="17.375" style="231" hidden="1" customWidth="1"/>
    <col min="62" max="62" width="11.5" style="229" customWidth="1"/>
    <col min="63" max="16384" width="8.875" style="229"/>
  </cols>
  <sheetData>
    <row r="1" spans="2:61" s="13" customFormat="1" ht="90.95" customHeight="1"/>
    <row r="2" spans="2:61" s="255" customFormat="1">
      <c r="B2" s="253" t="s">
        <v>455</v>
      </c>
      <c r="D2" s="253"/>
      <c r="E2" s="384"/>
      <c r="H2" s="385"/>
      <c r="I2" s="385"/>
      <c r="K2" s="385"/>
      <c r="L2" s="385"/>
    </row>
    <row r="3" spans="2:61" s="255" customFormat="1">
      <c r="B3" s="254" t="s">
        <v>251</v>
      </c>
      <c r="E3" s="384"/>
      <c r="H3" s="385"/>
      <c r="I3" s="385"/>
      <c r="K3" s="385"/>
      <c r="L3" s="385"/>
    </row>
    <row r="4" spans="2:61">
      <c r="B4" s="256" t="s">
        <v>252</v>
      </c>
      <c r="J4" s="229"/>
      <c r="K4" s="232"/>
      <c r="T4" s="229"/>
      <c r="V4" s="230"/>
      <c r="W4" s="251"/>
      <c r="Y4" s="231"/>
      <c r="BH4" s="229"/>
      <c r="BI4" s="229"/>
    </row>
    <row r="5" spans="2:61">
      <c r="B5" s="257"/>
      <c r="C5" s="257"/>
      <c r="D5" s="257"/>
      <c r="E5" s="257"/>
      <c r="F5" s="257"/>
      <c r="G5" s="257"/>
      <c r="H5" s="257"/>
      <c r="I5" s="257"/>
      <c r="J5" s="229"/>
      <c r="K5" s="232"/>
      <c r="T5" s="229"/>
      <c r="V5" s="230"/>
      <c r="W5" s="251"/>
      <c r="Y5" s="231"/>
      <c r="BH5" s="229"/>
      <c r="BI5" s="229"/>
    </row>
    <row r="6" spans="2:61" ht="16.5" thickBot="1">
      <c r="B6" s="350" t="s">
        <v>405</v>
      </c>
      <c r="C6" s="350"/>
      <c r="D6" s="350"/>
      <c r="F6" s="258" t="s">
        <v>406</v>
      </c>
      <c r="G6" s="251"/>
      <c r="H6" s="259"/>
      <c r="I6" s="251"/>
      <c r="J6" s="229"/>
      <c r="K6" s="232"/>
      <c r="L6" s="807"/>
      <c r="M6" s="807"/>
      <c r="N6" s="807"/>
      <c r="O6" s="807"/>
      <c r="T6" s="229"/>
      <c r="U6" s="229"/>
      <c r="V6" s="229"/>
      <c r="W6" s="229"/>
      <c r="Y6" s="231"/>
      <c r="BH6" s="229"/>
      <c r="BI6" s="229"/>
    </row>
    <row r="7" spans="2:61" ht="15" customHeight="1">
      <c r="B7" s="260" t="s">
        <v>407</v>
      </c>
      <c r="C7" s="808">
        <v>25</v>
      </c>
      <c r="D7" s="809"/>
      <c r="E7" s="261"/>
      <c r="F7" s="745" t="s">
        <v>489</v>
      </c>
      <c r="G7" s="746"/>
      <c r="H7" s="386">
        <f>N88</f>
        <v>46500</v>
      </c>
      <c r="I7" s="251"/>
      <c r="J7" s="229"/>
      <c r="K7" s="232"/>
      <c r="L7" s="250"/>
      <c r="M7" s="262"/>
      <c r="N7" s="262"/>
      <c r="O7" s="250"/>
      <c r="T7" s="229"/>
      <c r="U7" s="229"/>
      <c r="V7" s="229"/>
      <c r="W7" s="229"/>
      <c r="Y7" s="231"/>
      <c r="BH7" s="229"/>
      <c r="BI7" s="229"/>
    </row>
    <row r="8" spans="2:61" ht="15" customHeight="1">
      <c r="B8" s="263" t="s">
        <v>409</v>
      </c>
      <c r="C8" s="810">
        <v>0.03</v>
      </c>
      <c r="D8" s="811"/>
      <c r="E8" s="261"/>
      <c r="F8" s="747" t="s">
        <v>463</v>
      </c>
      <c r="G8" s="748"/>
      <c r="H8" s="361"/>
      <c r="I8" s="251"/>
      <c r="J8" s="229"/>
      <c r="K8" s="232"/>
      <c r="L8" s="264"/>
      <c r="M8" s="265"/>
      <c r="N8" s="265"/>
      <c r="O8" s="266"/>
      <c r="T8" s="229"/>
      <c r="U8" s="229"/>
      <c r="V8" s="229"/>
      <c r="W8" s="229"/>
      <c r="Y8" s="231"/>
      <c r="BH8" s="229"/>
      <c r="BI8" s="229"/>
    </row>
    <row r="9" spans="2:61" ht="15" customHeight="1">
      <c r="B9" s="267"/>
      <c r="C9" s="268" t="s">
        <v>411</v>
      </c>
      <c r="D9" s="269" t="s">
        <v>412</v>
      </c>
      <c r="F9" s="747" t="s">
        <v>490</v>
      </c>
      <c r="G9" s="748"/>
      <c r="H9" s="387">
        <f>N89</f>
        <v>32550</v>
      </c>
      <c r="I9" s="251"/>
      <c r="J9" s="229"/>
      <c r="K9" s="232"/>
      <c r="L9" s="264"/>
      <c r="M9" s="265"/>
      <c r="N9" s="265"/>
      <c r="O9" s="270"/>
      <c r="T9" s="229"/>
      <c r="U9" s="229"/>
      <c r="V9" s="229"/>
      <c r="W9" s="229"/>
      <c r="Y9" s="231"/>
      <c r="BH9" s="229"/>
      <c r="BI9" s="229"/>
    </row>
    <row r="10" spans="2:61" ht="15" customHeight="1">
      <c r="B10" s="271" t="s">
        <v>414</v>
      </c>
      <c r="C10" s="362">
        <v>0.05</v>
      </c>
      <c r="D10" s="272">
        <f>C10-C8</f>
        <v>2.0000000000000004E-2</v>
      </c>
      <c r="F10" s="747" t="s">
        <v>503</v>
      </c>
      <c r="G10" s="748"/>
      <c r="H10" s="388">
        <f>N48-N90</f>
        <v>1105.2590419523694</v>
      </c>
      <c r="I10" s="251"/>
      <c r="J10" s="229"/>
      <c r="K10" s="232"/>
      <c r="L10" s="264"/>
      <c r="M10" s="265"/>
      <c r="N10" s="265"/>
      <c r="O10" s="270"/>
      <c r="T10" s="229"/>
      <c r="U10" s="229"/>
      <c r="V10" s="229"/>
      <c r="W10" s="229"/>
      <c r="Y10" s="231"/>
      <c r="BH10" s="229"/>
      <c r="BI10" s="229"/>
    </row>
    <row r="11" spans="2:61" ht="15" customHeight="1" thickBot="1">
      <c r="B11" s="273" t="s">
        <v>415</v>
      </c>
      <c r="C11" s="363">
        <v>0.03</v>
      </c>
      <c r="D11" s="274">
        <f>C11-C8</f>
        <v>0</v>
      </c>
      <c r="F11" s="749" t="s">
        <v>506</v>
      </c>
      <c r="G11" s="750"/>
      <c r="H11" s="383">
        <f>H29-N87</f>
        <v>4860</v>
      </c>
      <c r="I11" s="251"/>
      <c r="J11" s="229"/>
      <c r="K11" s="232"/>
      <c r="L11" s="264"/>
      <c r="M11" s="265"/>
      <c r="N11" s="265"/>
      <c r="O11" s="270"/>
      <c r="T11" s="229"/>
      <c r="U11" s="229"/>
      <c r="V11" s="229"/>
      <c r="W11" s="229"/>
      <c r="Y11" s="231"/>
      <c r="BH11" s="229"/>
      <c r="BI11" s="229"/>
    </row>
    <row r="12" spans="2:61" s="327" customFormat="1" ht="15" customHeight="1">
      <c r="B12" s="389"/>
      <c r="C12" s="397"/>
      <c r="D12" s="390"/>
      <c r="F12" s="285"/>
      <c r="G12" s="285"/>
      <c r="H12" s="391"/>
      <c r="I12" s="392"/>
      <c r="K12" s="393"/>
      <c r="L12" s="264"/>
      <c r="M12" s="265"/>
      <c r="N12" s="265"/>
      <c r="O12" s="270"/>
      <c r="X12" s="394"/>
      <c r="Y12" s="394"/>
    </row>
    <row r="13" spans="2:61" ht="30" customHeight="1" thickBot="1">
      <c r="B13" s="229" t="s">
        <v>454</v>
      </c>
      <c r="D13" s="275"/>
      <c r="F13" s="251"/>
      <c r="G13" s="251"/>
      <c r="H13" s="276" t="s">
        <v>491</v>
      </c>
      <c r="I13" s="276" t="s">
        <v>492</v>
      </c>
      <c r="J13" s="229"/>
      <c r="K13" s="232"/>
      <c r="L13" s="264"/>
      <c r="M13" s="265"/>
      <c r="N13" s="265"/>
      <c r="O13" s="270"/>
      <c r="T13" s="229"/>
      <c r="U13" s="229"/>
      <c r="V13" s="229"/>
      <c r="W13" s="229"/>
      <c r="Y13" s="231"/>
      <c r="BH13" s="229"/>
      <c r="BI13" s="229"/>
    </row>
    <row r="14" spans="2:61" ht="15" customHeight="1">
      <c r="B14" s="278" t="s">
        <v>452</v>
      </c>
      <c r="C14" s="364">
        <v>15</v>
      </c>
      <c r="D14" s="275"/>
      <c r="F14" s="745" t="s">
        <v>416</v>
      </c>
      <c r="G14" s="746"/>
      <c r="H14" s="395">
        <f>I93</f>
        <v>0.72376901165488972</v>
      </c>
      <c r="I14" s="277">
        <f>I94</f>
        <v>1.0339557309355567</v>
      </c>
      <c r="J14" s="229"/>
      <c r="K14" s="232"/>
      <c r="L14" s="264"/>
      <c r="M14" s="265"/>
      <c r="N14" s="265"/>
      <c r="O14" s="270"/>
      <c r="Q14" s="233"/>
      <c r="T14" s="229"/>
      <c r="U14" s="229"/>
      <c r="V14" s="229"/>
      <c r="W14" s="229"/>
      <c r="Y14" s="231"/>
      <c r="BH14" s="229"/>
      <c r="BI14" s="229"/>
    </row>
    <row r="15" spans="2:61" s="233" customFormat="1" ht="16.5" thickBot="1">
      <c r="B15" s="283" t="s">
        <v>451</v>
      </c>
      <c r="C15" s="367">
        <v>12000</v>
      </c>
      <c r="D15" s="279"/>
      <c r="F15" s="749" t="s">
        <v>417</v>
      </c>
      <c r="G15" s="750"/>
      <c r="H15" s="396">
        <f>I95</f>
        <v>9.567901234567902</v>
      </c>
      <c r="I15" s="360">
        <f>I96</f>
        <v>6.6975308641975309</v>
      </c>
      <c r="L15" s="264"/>
      <c r="M15" s="265"/>
      <c r="N15" s="265"/>
      <c r="O15" s="270"/>
      <c r="Q15" s="280"/>
      <c r="V15" s="281"/>
      <c r="W15" s="282"/>
      <c r="X15" s="231"/>
      <c r="Y15" s="231"/>
    </row>
    <row r="16" spans="2:61" s="233" customFormat="1" ht="16.5" thickBot="1">
      <c r="B16" s="284" t="s">
        <v>453</v>
      </c>
      <c r="C16" s="365" t="s">
        <v>14</v>
      </c>
      <c r="D16" s="279"/>
      <c r="F16" s="359"/>
      <c r="G16" s="359"/>
      <c r="H16" s="286"/>
      <c r="I16" s="286"/>
      <c r="L16" s="264"/>
      <c r="M16" s="265"/>
      <c r="N16" s="265"/>
      <c r="O16" s="270"/>
      <c r="Q16" s="280"/>
      <c r="V16" s="281"/>
      <c r="W16" s="282"/>
      <c r="X16" s="231"/>
      <c r="Y16" s="231"/>
    </row>
    <row r="17" spans="2:61">
      <c r="BH17" s="229"/>
      <c r="BI17" s="229"/>
    </row>
    <row r="18" spans="2:61" ht="16.5" hidden="1" thickBot="1">
      <c r="B18" s="804" t="s">
        <v>418</v>
      </c>
      <c r="C18" s="805"/>
      <c r="D18" s="805"/>
      <c r="E18" s="805"/>
      <c r="F18" s="805"/>
      <c r="G18" s="805"/>
      <c r="H18" s="805"/>
      <c r="I18" s="805"/>
      <c r="J18" s="805"/>
      <c r="K18" s="805"/>
      <c r="L18" s="805"/>
      <c r="M18" s="805"/>
      <c r="N18" s="806"/>
      <c r="O18" s="250"/>
      <c r="P18" s="250"/>
      <c r="Q18" s="250"/>
      <c r="R18" s="250"/>
    </row>
    <row r="19" spans="2:61" ht="47.25" hidden="1">
      <c r="B19" s="287" t="s">
        <v>419</v>
      </c>
      <c r="C19" s="351" t="s">
        <v>420</v>
      </c>
      <c r="D19" s="785" t="s">
        <v>3</v>
      </c>
      <c r="E19" s="786"/>
      <c r="F19" s="786"/>
      <c r="G19" s="787"/>
      <c r="H19" s="288" t="s">
        <v>421</v>
      </c>
      <c r="I19" s="289" t="s">
        <v>422</v>
      </c>
      <c r="J19" s="288" t="s">
        <v>423</v>
      </c>
      <c r="K19" s="288" t="s">
        <v>424</v>
      </c>
      <c r="L19" s="289" t="s">
        <v>425</v>
      </c>
      <c r="M19" s="289" t="s">
        <v>426</v>
      </c>
      <c r="N19" s="290" t="s">
        <v>466</v>
      </c>
      <c r="O19" s="250"/>
      <c r="P19" s="291" t="s">
        <v>427</v>
      </c>
      <c r="Q19" s="291" t="s">
        <v>428</v>
      </c>
      <c r="R19" s="291" t="s">
        <v>429</v>
      </c>
      <c r="S19" s="291" t="s">
        <v>430</v>
      </c>
      <c r="T19" s="292" t="s">
        <v>431</v>
      </c>
      <c r="U19" s="293" t="s">
        <v>432</v>
      </c>
      <c r="W19" s="353" t="s">
        <v>433</v>
      </c>
      <c r="X19" s="353" t="s">
        <v>434</v>
      </c>
      <c r="Y19" s="788" t="s">
        <v>435</v>
      </c>
      <c r="Z19" s="789"/>
      <c r="AB19" s="398" t="s">
        <v>464</v>
      </c>
      <c r="AC19" s="398">
        <v>0</v>
      </c>
      <c r="AD19" s="399">
        <v>1</v>
      </c>
      <c r="AE19" s="399">
        <v>2</v>
      </c>
      <c r="AF19" s="399">
        <v>3</v>
      </c>
      <c r="AG19" s="399">
        <v>4</v>
      </c>
      <c r="AH19" s="399">
        <v>5</v>
      </c>
      <c r="AI19" s="399">
        <v>6</v>
      </c>
      <c r="AJ19" s="399">
        <v>7</v>
      </c>
      <c r="AK19" s="399">
        <v>8</v>
      </c>
      <c r="AL19" s="399">
        <v>9</v>
      </c>
      <c r="AM19" s="399">
        <v>10</v>
      </c>
      <c r="AN19" s="399">
        <v>11</v>
      </c>
      <c r="AO19" s="399">
        <v>12</v>
      </c>
      <c r="AP19" s="399">
        <v>13</v>
      </c>
      <c r="AQ19" s="399">
        <v>14</v>
      </c>
      <c r="AR19" s="399">
        <v>15</v>
      </c>
      <c r="AS19" s="399">
        <v>16</v>
      </c>
      <c r="AT19" s="399">
        <v>17</v>
      </c>
      <c r="AU19" s="399">
        <v>18</v>
      </c>
      <c r="AV19" s="399">
        <v>19</v>
      </c>
      <c r="AW19" s="399">
        <v>20</v>
      </c>
      <c r="AX19" s="399">
        <v>21</v>
      </c>
      <c r="AY19" s="399">
        <v>22</v>
      </c>
      <c r="AZ19" s="399">
        <v>23</v>
      </c>
      <c r="BA19" s="399">
        <v>24</v>
      </c>
      <c r="BB19" s="399">
        <v>25</v>
      </c>
      <c r="BC19" s="399">
        <v>26</v>
      </c>
      <c r="BD19" s="399">
        <v>27</v>
      </c>
      <c r="BE19" s="399">
        <v>28</v>
      </c>
      <c r="BF19" s="399">
        <v>29</v>
      </c>
      <c r="BG19" s="400">
        <v>30</v>
      </c>
      <c r="BH19" s="401" t="s">
        <v>465</v>
      </c>
      <c r="BI19" s="402" t="s">
        <v>467</v>
      </c>
    </row>
    <row r="20" spans="2:61" s="404" customFormat="1" hidden="1">
      <c r="B20" s="759" t="s">
        <v>436</v>
      </c>
      <c r="C20" s="760"/>
      <c r="D20" s="760"/>
      <c r="E20" s="760"/>
      <c r="F20" s="760"/>
      <c r="G20" s="760"/>
      <c r="H20" s="760"/>
      <c r="I20" s="760"/>
      <c r="J20" s="760"/>
      <c r="K20" s="760"/>
      <c r="L20" s="760"/>
      <c r="M20" s="760"/>
      <c r="N20" s="761"/>
      <c r="O20" s="403"/>
      <c r="P20" s="403"/>
      <c r="Q20" s="403"/>
      <c r="R20" s="403"/>
      <c r="T20" s="405"/>
      <c r="V20" s="406"/>
      <c r="W20" s="407"/>
      <c r="X20" s="407"/>
      <c r="AB20" s="408"/>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10"/>
      <c r="BH20" s="411"/>
      <c r="BI20" s="412"/>
    </row>
    <row r="21" spans="2:61" s="426" customFormat="1" hidden="1">
      <c r="B21" s="413" t="s">
        <v>468</v>
      </c>
      <c r="C21" s="414" t="s">
        <v>469</v>
      </c>
      <c r="D21" s="782"/>
      <c r="E21" s="782"/>
      <c r="F21" s="782"/>
      <c r="G21" s="783"/>
      <c r="H21" s="415"/>
      <c r="I21" s="416">
        <v>0</v>
      </c>
      <c r="J21" s="417"/>
      <c r="K21" s="418">
        <f>IF(J21=0,0,_xlfn.CEILING.PRECISE(([1]Inputs!$F$1+IF(I21=0,0,-I21+1))/J21))</f>
        <v>0</v>
      </c>
      <c r="L21" s="419">
        <v>0</v>
      </c>
      <c r="M21" s="420">
        <f>H21*K21</f>
        <v>0</v>
      </c>
      <c r="N21" s="421">
        <f>U21</f>
        <v>0</v>
      </c>
      <c r="O21" s="422"/>
      <c r="P21" s="423">
        <f>((1+E_rate)*(1+L21))</f>
        <v>1.01</v>
      </c>
      <c r="Q21" s="423">
        <f>$P21/(1+D_rate)</f>
        <v>0.97115384615384615</v>
      </c>
      <c r="R21" s="423">
        <f>$Q21^J21</f>
        <v>1</v>
      </c>
      <c r="S21" s="423">
        <f>IF(R21=1,$K21,(1-R21^$K21)/(1-R21))</f>
        <v>0</v>
      </c>
      <c r="T21" s="423">
        <f>Q21^I21</f>
        <v>1</v>
      </c>
      <c r="U21" s="424">
        <f>IF(S21&gt;0,$H21*S21*T21,0)</f>
        <v>0</v>
      </c>
      <c r="V21" s="406"/>
      <c r="W21" s="425"/>
      <c r="X21" s="407"/>
      <c r="AB21" s="427" t="str">
        <f>B21</f>
        <v>Replacement</v>
      </c>
      <c r="AC21" s="424" t="e">
        <f t="shared" ref="AC21:AL25" si="0">IF(OR(AC$19&gt;=Life_Cycle_Term,$J21=0),0,(IF(OR(MOD(AC$19,$J21)=0,$J21=1),$H21*($P21^AC$19),0)))</f>
        <v>#REF!</v>
      </c>
      <c r="AD21" s="424" t="e">
        <f t="shared" si="0"/>
        <v>#REF!</v>
      </c>
      <c r="AE21" s="424" t="e">
        <f t="shared" si="0"/>
        <v>#REF!</v>
      </c>
      <c r="AF21" s="424" t="e">
        <f t="shared" si="0"/>
        <v>#REF!</v>
      </c>
      <c r="AG21" s="424" t="e">
        <f t="shared" si="0"/>
        <v>#REF!</v>
      </c>
      <c r="AH21" s="424" t="e">
        <f t="shared" si="0"/>
        <v>#REF!</v>
      </c>
      <c r="AI21" s="424" t="e">
        <f t="shared" si="0"/>
        <v>#REF!</v>
      </c>
      <c r="AJ21" s="424" t="e">
        <f t="shared" si="0"/>
        <v>#REF!</v>
      </c>
      <c r="AK21" s="424" t="e">
        <f t="shared" si="0"/>
        <v>#REF!</v>
      </c>
      <c r="AL21" s="424" t="e">
        <f t="shared" si="0"/>
        <v>#REF!</v>
      </c>
      <c r="AM21" s="424" t="e">
        <f t="shared" ref="AM21:AV25" si="1">IF(OR(AM$19&gt;=Life_Cycle_Term,$J21=0),0,(IF(OR(MOD(AM$19,$J21)=0,$J21=1),$H21*($P21^AM$19),0)))</f>
        <v>#REF!</v>
      </c>
      <c r="AN21" s="424" t="e">
        <f t="shared" si="1"/>
        <v>#REF!</v>
      </c>
      <c r="AO21" s="424" t="e">
        <f t="shared" si="1"/>
        <v>#REF!</v>
      </c>
      <c r="AP21" s="424" t="e">
        <f t="shared" si="1"/>
        <v>#REF!</v>
      </c>
      <c r="AQ21" s="424" t="e">
        <f t="shared" si="1"/>
        <v>#REF!</v>
      </c>
      <c r="AR21" s="424" t="e">
        <f t="shared" si="1"/>
        <v>#REF!</v>
      </c>
      <c r="AS21" s="424" t="e">
        <f t="shared" si="1"/>
        <v>#REF!</v>
      </c>
      <c r="AT21" s="424" t="e">
        <f t="shared" si="1"/>
        <v>#REF!</v>
      </c>
      <c r="AU21" s="424" t="e">
        <f t="shared" si="1"/>
        <v>#REF!</v>
      </c>
      <c r="AV21" s="424" t="e">
        <f t="shared" si="1"/>
        <v>#REF!</v>
      </c>
      <c r="AW21" s="424" t="e">
        <f t="shared" ref="AW21:BG25" si="2">IF(OR(AW$19&gt;=Life_Cycle_Term,$J21=0),0,(IF(OR(MOD(AW$19,$J21)=0,$J21=1),$H21*($P21^AW$19),0)))</f>
        <v>#REF!</v>
      </c>
      <c r="AX21" s="424" t="e">
        <f t="shared" si="2"/>
        <v>#REF!</v>
      </c>
      <c r="AY21" s="424" t="e">
        <f t="shared" si="2"/>
        <v>#REF!</v>
      </c>
      <c r="AZ21" s="424" t="e">
        <f t="shared" si="2"/>
        <v>#REF!</v>
      </c>
      <c r="BA21" s="424" t="e">
        <f t="shared" si="2"/>
        <v>#REF!</v>
      </c>
      <c r="BB21" s="424" t="e">
        <f t="shared" si="2"/>
        <v>#REF!</v>
      </c>
      <c r="BC21" s="424" t="e">
        <f t="shared" si="2"/>
        <v>#REF!</v>
      </c>
      <c r="BD21" s="424" t="e">
        <f t="shared" si="2"/>
        <v>#REF!</v>
      </c>
      <c r="BE21" s="424" t="e">
        <f t="shared" si="2"/>
        <v>#REF!</v>
      </c>
      <c r="BF21" s="424" t="e">
        <f t="shared" si="2"/>
        <v>#REF!</v>
      </c>
      <c r="BG21" s="428" t="e">
        <f t="shared" si="2"/>
        <v>#REF!</v>
      </c>
      <c r="BH21" s="411">
        <f>IF(H21=0,K21,COUNTIF(AC21:BG21,"&lt;&gt;0"))</f>
        <v>0</v>
      </c>
      <c r="BI21" s="421" t="e">
        <f t="shared" ref="BI21:BI27" si="3">SUM(AC21:BG21)</f>
        <v>#REF!</v>
      </c>
    </row>
    <row r="22" spans="2:61" s="426" customFormat="1" hidden="1">
      <c r="B22" s="413" t="s">
        <v>468</v>
      </c>
      <c r="C22" s="414" t="s">
        <v>470</v>
      </c>
      <c r="D22" s="782"/>
      <c r="E22" s="782"/>
      <c r="F22" s="782"/>
      <c r="G22" s="783"/>
      <c r="H22" s="415"/>
      <c r="I22" s="416">
        <v>0</v>
      </c>
      <c r="J22" s="417"/>
      <c r="K22" s="418">
        <f>IF(J22=0,0,_xlfn.CEILING.PRECISE(([1]Inputs!$F$1+IF(I22=0,0,-I22+1))/J22))</f>
        <v>0</v>
      </c>
      <c r="L22" s="419">
        <v>0</v>
      </c>
      <c r="M22" s="420">
        <f>H22*K22</f>
        <v>0</v>
      </c>
      <c r="N22" s="421">
        <f t="shared" ref="N22:N40" si="4">U22</f>
        <v>0</v>
      </c>
      <c r="O22" s="422"/>
      <c r="P22" s="423">
        <f>((1+E_rate)*(1+L22))</f>
        <v>1.01</v>
      </c>
      <c r="Q22" s="423">
        <f>$P22/(1+D_rate)</f>
        <v>0.97115384615384615</v>
      </c>
      <c r="R22" s="423">
        <f t="shared" ref="R22:R25" si="5">$Q22^J22</f>
        <v>1</v>
      </c>
      <c r="S22" s="423">
        <f>IF(R22=1,$K22,(1-R22^$K22)/(1-R22))</f>
        <v>0</v>
      </c>
      <c r="T22" s="423">
        <f t="shared" ref="T22:T44" si="6">Q22^I22</f>
        <v>1</v>
      </c>
      <c r="U22" s="424">
        <f t="shared" ref="U22:U43" si="7">IF(S22&gt;0,$H22*S22*T22,0)</f>
        <v>0</v>
      </c>
      <c r="V22" s="406"/>
      <c r="W22" s="425"/>
      <c r="X22" s="407"/>
      <c r="AB22" s="427" t="str">
        <f>B22</f>
        <v>Replacement</v>
      </c>
      <c r="AC22" s="424" t="e">
        <f t="shared" si="0"/>
        <v>#REF!</v>
      </c>
      <c r="AD22" s="424" t="e">
        <f t="shared" si="0"/>
        <v>#REF!</v>
      </c>
      <c r="AE22" s="424" t="e">
        <f t="shared" si="0"/>
        <v>#REF!</v>
      </c>
      <c r="AF22" s="424" t="e">
        <f t="shared" si="0"/>
        <v>#REF!</v>
      </c>
      <c r="AG22" s="424" t="e">
        <f t="shared" si="0"/>
        <v>#REF!</v>
      </c>
      <c r="AH22" s="424" t="e">
        <f t="shared" si="0"/>
        <v>#REF!</v>
      </c>
      <c r="AI22" s="424" t="e">
        <f t="shared" si="0"/>
        <v>#REF!</v>
      </c>
      <c r="AJ22" s="424" t="e">
        <f t="shared" si="0"/>
        <v>#REF!</v>
      </c>
      <c r="AK22" s="424" t="e">
        <f t="shared" si="0"/>
        <v>#REF!</v>
      </c>
      <c r="AL22" s="424" t="e">
        <f t="shared" si="0"/>
        <v>#REF!</v>
      </c>
      <c r="AM22" s="424" t="e">
        <f t="shared" si="1"/>
        <v>#REF!</v>
      </c>
      <c r="AN22" s="424" t="e">
        <f t="shared" si="1"/>
        <v>#REF!</v>
      </c>
      <c r="AO22" s="424" t="e">
        <f t="shared" si="1"/>
        <v>#REF!</v>
      </c>
      <c r="AP22" s="424" t="e">
        <f t="shared" si="1"/>
        <v>#REF!</v>
      </c>
      <c r="AQ22" s="424" t="e">
        <f t="shared" si="1"/>
        <v>#REF!</v>
      </c>
      <c r="AR22" s="424" t="e">
        <f t="shared" si="1"/>
        <v>#REF!</v>
      </c>
      <c r="AS22" s="424" t="e">
        <f t="shared" si="1"/>
        <v>#REF!</v>
      </c>
      <c r="AT22" s="424" t="e">
        <f t="shared" si="1"/>
        <v>#REF!</v>
      </c>
      <c r="AU22" s="424" t="e">
        <f t="shared" si="1"/>
        <v>#REF!</v>
      </c>
      <c r="AV22" s="424" t="e">
        <f t="shared" si="1"/>
        <v>#REF!</v>
      </c>
      <c r="AW22" s="424" t="e">
        <f t="shared" si="2"/>
        <v>#REF!</v>
      </c>
      <c r="AX22" s="424" t="e">
        <f t="shared" si="2"/>
        <v>#REF!</v>
      </c>
      <c r="AY22" s="424" t="e">
        <f t="shared" si="2"/>
        <v>#REF!</v>
      </c>
      <c r="AZ22" s="424" t="e">
        <f t="shared" si="2"/>
        <v>#REF!</v>
      </c>
      <c r="BA22" s="424" t="e">
        <f t="shared" si="2"/>
        <v>#REF!</v>
      </c>
      <c r="BB22" s="424" t="e">
        <f t="shared" si="2"/>
        <v>#REF!</v>
      </c>
      <c r="BC22" s="424" t="e">
        <f t="shared" si="2"/>
        <v>#REF!</v>
      </c>
      <c r="BD22" s="424" t="e">
        <f t="shared" si="2"/>
        <v>#REF!</v>
      </c>
      <c r="BE22" s="424" t="e">
        <f t="shared" si="2"/>
        <v>#REF!</v>
      </c>
      <c r="BF22" s="424" t="e">
        <f t="shared" si="2"/>
        <v>#REF!</v>
      </c>
      <c r="BG22" s="428" t="e">
        <f t="shared" si="2"/>
        <v>#REF!</v>
      </c>
      <c r="BH22" s="411">
        <f>IF(H22=0,K22,COUNTIF(AC22:BG22,"&lt;&gt;0"))</f>
        <v>0</v>
      </c>
      <c r="BI22" s="421" t="e">
        <f t="shared" si="3"/>
        <v>#REF!</v>
      </c>
    </row>
    <row r="23" spans="2:61" s="426" customFormat="1" hidden="1">
      <c r="B23" s="413" t="s">
        <v>468</v>
      </c>
      <c r="C23" s="414"/>
      <c r="D23" s="782"/>
      <c r="E23" s="782"/>
      <c r="F23" s="782"/>
      <c r="G23" s="783"/>
      <c r="H23" s="415"/>
      <c r="I23" s="416">
        <v>0</v>
      </c>
      <c r="J23" s="417"/>
      <c r="K23" s="418">
        <f>IF(J23=0,0,_xlfn.CEILING.PRECISE(([1]Inputs!$F$1+IF(I23=0,0,-I23+1))/J23))</f>
        <v>0</v>
      </c>
      <c r="L23" s="419">
        <v>0</v>
      </c>
      <c r="M23" s="420">
        <f>H23*K23</f>
        <v>0</v>
      </c>
      <c r="N23" s="421">
        <f t="shared" si="4"/>
        <v>0</v>
      </c>
      <c r="O23" s="422"/>
      <c r="P23" s="423">
        <f>((1+E_rate)*(1+L23))</f>
        <v>1.01</v>
      </c>
      <c r="Q23" s="423">
        <f>$P23/(1+D_rate)</f>
        <v>0.97115384615384615</v>
      </c>
      <c r="R23" s="423">
        <f t="shared" si="5"/>
        <v>1</v>
      </c>
      <c r="S23" s="423">
        <f>IF(R23=1,$K23,(1-R23^$K23)/(1-R23))</f>
        <v>0</v>
      </c>
      <c r="T23" s="423">
        <f t="shared" si="6"/>
        <v>1</v>
      </c>
      <c r="U23" s="424">
        <f t="shared" si="7"/>
        <v>0</v>
      </c>
      <c r="V23" s="406"/>
      <c r="W23" s="425"/>
      <c r="X23" s="407"/>
      <c r="AB23" s="427" t="str">
        <f>B23</f>
        <v>Replacement</v>
      </c>
      <c r="AC23" s="424" t="e">
        <f t="shared" si="0"/>
        <v>#REF!</v>
      </c>
      <c r="AD23" s="424" t="e">
        <f t="shared" si="0"/>
        <v>#REF!</v>
      </c>
      <c r="AE23" s="424" t="e">
        <f t="shared" si="0"/>
        <v>#REF!</v>
      </c>
      <c r="AF23" s="424" t="e">
        <f t="shared" si="0"/>
        <v>#REF!</v>
      </c>
      <c r="AG23" s="424" t="e">
        <f t="shared" si="0"/>
        <v>#REF!</v>
      </c>
      <c r="AH23" s="424" t="e">
        <f t="shared" si="0"/>
        <v>#REF!</v>
      </c>
      <c r="AI23" s="424" t="e">
        <f t="shared" si="0"/>
        <v>#REF!</v>
      </c>
      <c r="AJ23" s="424" t="e">
        <f t="shared" si="0"/>
        <v>#REF!</v>
      </c>
      <c r="AK23" s="424" t="e">
        <f t="shared" si="0"/>
        <v>#REF!</v>
      </c>
      <c r="AL23" s="424" t="e">
        <f t="shared" si="0"/>
        <v>#REF!</v>
      </c>
      <c r="AM23" s="424" t="e">
        <f t="shared" si="1"/>
        <v>#REF!</v>
      </c>
      <c r="AN23" s="424" t="e">
        <f t="shared" si="1"/>
        <v>#REF!</v>
      </c>
      <c r="AO23" s="424" t="e">
        <f t="shared" si="1"/>
        <v>#REF!</v>
      </c>
      <c r="AP23" s="424" t="e">
        <f t="shared" si="1"/>
        <v>#REF!</v>
      </c>
      <c r="AQ23" s="424" t="e">
        <f t="shared" si="1"/>
        <v>#REF!</v>
      </c>
      <c r="AR23" s="424" t="e">
        <f t="shared" si="1"/>
        <v>#REF!</v>
      </c>
      <c r="AS23" s="424" t="e">
        <f t="shared" si="1"/>
        <v>#REF!</v>
      </c>
      <c r="AT23" s="424" t="e">
        <f t="shared" si="1"/>
        <v>#REF!</v>
      </c>
      <c r="AU23" s="424" t="e">
        <f t="shared" si="1"/>
        <v>#REF!</v>
      </c>
      <c r="AV23" s="424" t="e">
        <f t="shared" si="1"/>
        <v>#REF!</v>
      </c>
      <c r="AW23" s="424" t="e">
        <f t="shared" si="2"/>
        <v>#REF!</v>
      </c>
      <c r="AX23" s="424" t="e">
        <f t="shared" si="2"/>
        <v>#REF!</v>
      </c>
      <c r="AY23" s="424" t="e">
        <f t="shared" si="2"/>
        <v>#REF!</v>
      </c>
      <c r="AZ23" s="424" t="e">
        <f t="shared" si="2"/>
        <v>#REF!</v>
      </c>
      <c r="BA23" s="424" t="e">
        <f t="shared" si="2"/>
        <v>#REF!</v>
      </c>
      <c r="BB23" s="424" t="e">
        <f t="shared" si="2"/>
        <v>#REF!</v>
      </c>
      <c r="BC23" s="424" t="e">
        <f t="shared" si="2"/>
        <v>#REF!</v>
      </c>
      <c r="BD23" s="424" t="e">
        <f t="shared" si="2"/>
        <v>#REF!</v>
      </c>
      <c r="BE23" s="424" t="e">
        <f t="shared" si="2"/>
        <v>#REF!</v>
      </c>
      <c r="BF23" s="424" t="e">
        <f t="shared" si="2"/>
        <v>#REF!</v>
      </c>
      <c r="BG23" s="428" t="e">
        <f t="shared" si="2"/>
        <v>#REF!</v>
      </c>
      <c r="BH23" s="411">
        <f>IF(H23=0,K23,COUNTIF(AC23:BG23,"&lt;&gt;0"))</f>
        <v>0</v>
      </c>
      <c r="BI23" s="421" t="e">
        <f t="shared" si="3"/>
        <v>#REF!</v>
      </c>
    </row>
    <row r="24" spans="2:61" s="426" customFormat="1" hidden="1">
      <c r="B24" s="413" t="s">
        <v>468</v>
      </c>
      <c r="C24" s="414"/>
      <c r="D24" s="782"/>
      <c r="E24" s="782"/>
      <c r="F24" s="782"/>
      <c r="G24" s="783"/>
      <c r="H24" s="415"/>
      <c r="I24" s="416">
        <v>0</v>
      </c>
      <c r="J24" s="417"/>
      <c r="K24" s="418">
        <f>IF(J24=0,0,_xlfn.CEILING.PRECISE(([1]Inputs!$F$1+IF(I24=0,0,-I24+1))/J24))</f>
        <v>0</v>
      </c>
      <c r="L24" s="419">
        <v>0</v>
      </c>
      <c r="M24" s="420">
        <f>H24*K24</f>
        <v>0</v>
      </c>
      <c r="N24" s="421">
        <f t="shared" si="4"/>
        <v>0</v>
      </c>
      <c r="O24" s="422"/>
      <c r="P24" s="423">
        <f>((1+E_rate)*(1+L24))</f>
        <v>1.01</v>
      </c>
      <c r="Q24" s="423">
        <f>$P24/(1+D_rate)</f>
        <v>0.97115384615384615</v>
      </c>
      <c r="R24" s="423">
        <f t="shared" si="5"/>
        <v>1</v>
      </c>
      <c r="S24" s="423">
        <f>IF(R24=1,$K24,(1-R24^$K24)/(1-R24))</f>
        <v>0</v>
      </c>
      <c r="T24" s="423">
        <f t="shared" si="6"/>
        <v>1</v>
      </c>
      <c r="U24" s="424">
        <f t="shared" si="7"/>
        <v>0</v>
      </c>
      <c r="V24" s="406"/>
      <c r="W24" s="425"/>
      <c r="X24" s="407"/>
      <c r="AB24" s="427" t="str">
        <f>B24</f>
        <v>Replacement</v>
      </c>
      <c r="AC24" s="424" t="e">
        <f t="shared" si="0"/>
        <v>#REF!</v>
      </c>
      <c r="AD24" s="424" t="e">
        <f t="shared" si="0"/>
        <v>#REF!</v>
      </c>
      <c r="AE24" s="424" t="e">
        <f t="shared" si="0"/>
        <v>#REF!</v>
      </c>
      <c r="AF24" s="424" t="e">
        <f t="shared" si="0"/>
        <v>#REF!</v>
      </c>
      <c r="AG24" s="424" t="e">
        <f t="shared" si="0"/>
        <v>#REF!</v>
      </c>
      <c r="AH24" s="424" t="e">
        <f t="shared" si="0"/>
        <v>#REF!</v>
      </c>
      <c r="AI24" s="424" t="e">
        <f t="shared" si="0"/>
        <v>#REF!</v>
      </c>
      <c r="AJ24" s="424" t="e">
        <f t="shared" si="0"/>
        <v>#REF!</v>
      </c>
      <c r="AK24" s="424" t="e">
        <f t="shared" si="0"/>
        <v>#REF!</v>
      </c>
      <c r="AL24" s="424" t="e">
        <f t="shared" si="0"/>
        <v>#REF!</v>
      </c>
      <c r="AM24" s="424" t="e">
        <f t="shared" si="1"/>
        <v>#REF!</v>
      </c>
      <c r="AN24" s="424" t="e">
        <f t="shared" si="1"/>
        <v>#REF!</v>
      </c>
      <c r="AO24" s="424" t="e">
        <f t="shared" si="1"/>
        <v>#REF!</v>
      </c>
      <c r="AP24" s="424" t="e">
        <f t="shared" si="1"/>
        <v>#REF!</v>
      </c>
      <c r="AQ24" s="424" t="e">
        <f t="shared" si="1"/>
        <v>#REF!</v>
      </c>
      <c r="AR24" s="424" t="e">
        <f t="shared" si="1"/>
        <v>#REF!</v>
      </c>
      <c r="AS24" s="424" t="e">
        <f t="shared" si="1"/>
        <v>#REF!</v>
      </c>
      <c r="AT24" s="424" t="e">
        <f t="shared" si="1"/>
        <v>#REF!</v>
      </c>
      <c r="AU24" s="424" t="e">
        <f t="shared" si="1"/>
        <v>#REF!</v>
      </c>
      <c r="AV24" s="424" t="e">
        <f t="shared" si="1"/>
        <v>#REF!</v>
      </c>
      <c r="AW24" s="424" t="e">
        <f t="shared" si="2"/>
        <v>#REF!</v>
      </c>
      <c r="AX24" s="424" t="e">
        <f t="shared" si="2"/>
        <v>#REF!</v>
      </c>
      <c r="AY24" s="424" t="e">
        <f t="shared" si="2"/>
        <v>#REF!</v>
      </c>
      <c r="AZ24" s="424" t="e">
        <f t="shared" si="2"/>
        <v>#REF!</v>
      </c>
      <c r="BA24" s="424" t="e">
        <f t="shared" si="2"/>
        <v>#REF!</v>
      </c>
      <c r="BB24" s="424" t="e">
        <f t="shared" si="2"/>
        <v>#REF!</v>
      </c>
      <c r="BC24" s="424" t="e">
        <f t="shared" si="2"/>
        <v>#REF!</v>
      </c>
      <c r="BD24" s="424" t="e">
        <f t="shared" si="2"/>
        <v>#REF!</v>
      </c>
      <c r="BE24" s="424" t="e">
        <f t="shared" si="2"/>
        <v>#REF!</v>
      </c>
      <c r="BF24" s="424" t="e">
        <f t="shared" si="2"/>
        <v>#REF!</v>
      </c>
      <c r="BG24" s="428" t="e">
        <f t="shared" si="2"/>
        <v>#REF!</v>
      </c>
      <c r="BH24" s="411">
        <f>IF(H24=0,K24,COUNTIF(AC24:BG24,"&lt;&gt;0"))</f>
        <v>0</v>
      </c>
      <c r="BI24" s="421" t="e">
        <f t="shared" si="3"/>
        <v>#REF!</v>
      </c>
    </row>
    <row r="25" spans="2:61" s="426" customFormat="1" hidden="1">
      <c r="B25" s="413" t="s">
        <v>471</v>
      </c>
      <c r="C25" s="414" t="s">
        <v>472</v>
      </c>
      <c r="D25" s="782"/>
      <c r="E25" s="782"/>
      <c r="F25" s="782"/>
      <c r="G25" s="783"/>
      <c r="H25" s="415"/>
      <c r="I25" s="416">
        <v>0</v>
      </c>
      <c r="J25" s="417"/>
      <c r="K25" s="418">
        <f>IF(J25=0,0,_xlfn.CEILING.PRECISE(([1]Inputs!$F$1+IF(I25=0,0,-I25+1))/J25))</f>
        <v>0</v>
      </c>
      <c r="L25" s="419">
        <v>0</v>
      </c>
      <c r="M25" s="420">
        <f>H25*K25</f>
        <v>0</v>
      </c>
      <c r="N25" s="421">
        <f t="shared" si="4"/>
        <v>0</v>
      </c>
      <c r="O25" s="429"/>
      <c r="P25" s="423">
        <f>((1+E_rate)*(1+L25))</f>
        <v>1.01</v>
      </c>
      <c r="Q25" s="423">
        <f>$P25/(1+D_rate)</f>
        <v>0.97115384615384615</v>
      </c>
      <c r="R25" s="423">
        <f t="shared" si="5"/>
        <v>1</v>
      </c>
      <c r="S25" s="423">
        <f>IF(R25=1,$K25,(1-R25^$K25)/(1-R25))</f>
        <v>0</v>
      </c>
      <c r="T25" s="423">
        <f t="shared" si="6"/>
        <v>1</v>
      </c>
      <c r="U25" s="424">
        <f t="shared" si="7"/>
        <v>0</v>
      </c>
      <c r="V25" s="406"/>
      <c r="W25" s="425"/>
      <c r="X25" s="407"/>
      <c r="AB25" s="427" t="str">
        <f>B25</f>
        <v xml:space="preserve">Architecture </v>
      </c>
      <c r="AC25" s="424" t="e">
        <f t="shared" si="0"/>
        <v>#REF!</v>
      </c>
      <c r="AD25" s="424" t="e">
        <f t="shared" si="0"/>
        <v>#REF!</v>
      </c>
      <c r="AE25" s="424" t="e">
        <f t="shared" si="0"/>
        <v>#REF!</v>
      </c>
      <c r="AF25" s="424" t="e">
        <f t="shared" si="0"/>
        <v>#REF!</v>
      </c>
      <c r="AG25" s="424" t="e">
        <f t="shared" si="0"/>
        <v>#REF!</v>
      </c>
      <c r="AH25" s="424" t="e">
        <f t="shared" si="0"/>
        <v>#REF!</v>
      </c>
      <c r="AI25" s="424" t="e">
        <f t="shared" si="0"/>
        <v>#REF!</v>
      </c>
      <c r="AJ25" s="424" t="e">
        <f t="shared" si="0"/>
        <v>#REF!</v>
      </c>
      <c r="AK25" s="424" t="e">
        <f t="shared" si="0"/>
        <v>#REF!</v>
      </c>
      <c r="AL25" s="424" t="e">
        <f t="shared" si="0"/>
        <v>#REF!</v>
      </c>
      <c r="AM25" s="424" t="e">
        <f t="shared" si="1"/>
        <v>#REF!</v>
      </c>
      <c r="AN25" s="424" t="e">
        <f t="shared" si="1"/>
        <v>#REF!</v>
      </c>
      <c r="AO25" s="424" t="e">
        <f t="shared" si="1"/>
        <v>#REF!</v>
      </c>
      <c r="AP25" s="424" t="e">
        <f t="shared" si="1"/>
        <v>#REF!</v>
      </c>
      <c r="AQ25" s="424" t="e">
        <f t="shared" si="1"/>
        <v>#REF!</v>
      </c>
      <c r="AR25" s="424" t="e">
        <f t="shared" si="1"/>
        <v>#REF!</v>
      </c>
      <c r="AS25" s="424" t="e">
        <f t="shared" si="1"/>
        <v>#REF!</v>
      </c>
      <c r="AT25" s="424" t="e">
        <f t="shared" si="1"/>
        <v>#REF!</v>
      </c>
      <c r="AU25" s="424" t="e">
        <f t="shared" si="1"/>
        <v>#REF!</v>
      </c>
      <c r="AV25" s="424" t="e">
        <f t="shared" si="1"/>
        <v>#REF!</v>
      </c>
      <c r="AW25" s="424" t="e">
        <f t="shared" si="2"/>
        <v>#REF!</v>
      </c>
      <c r="AX25" s="424" t="e">
        <f t="shared" si="2"/>
        <v>#REF!</v>
      </c>
      <c r="AY25" s="424" t="e">
        <f t="shared" si="2"/>
        <v>#REF!</v>
      </c>
      <c r="AZ25" s="424" t="e">
        <f t="shared" si="2"/>
        <v>#REF!</v>
      </c>
      <c r="BA25" s="424" t="e">
        <f t="shared" si="2"/>
        <v>#REF!</v>
      </c>
      <c r="BB25" s="424" t="e">
        <f t="shared" si="2"/>
        <v>#REF!</v>
      </c>
      <c r="BC25" s="424" t="e">
        <f t="shared" si="2"/>
        <v>#REF!</v>
      </c>
      <c r="BD25" s="424" t="e">
        <f t="shared" si="2"/>
        <v>#REF!</v>
      </c>
      <c r="BE25" s="424" t="e">
        <f t="shared" si="2"/>
        <v>#REF!</v>
      </c>
      <c r="BF25" s="424" t="e">
        <f t="shared" si="2"/>
        <v>#REF!</v>
      </c>
      <c r="BG25" s="428" t="e">
        <f t="shared" si="2"/>
        <v>#REF!</v>
      </c>
      <c r="BH25" s="411">
        <f>IF(H25=0,K25,COUNTIF(AC25:BG25,"&lt;&gt;0"))</f>
        <v>0</v>
      </c>
      <c r="BI25" s="421" t="e">
        <f t="shared" si="3"/>
        <v>#REF!</v>
      </c>
    </row>
    <row r="26" spans="2:61" s="404" customFormat="1" hidden="1">
      <c r="B26" s="759" t="s">
        <v>437</v>
      </c>
      <c r="C26" s="760"/>
      <c r="D26" s="760"/>
      <c r="E26" s="760"/>
      <c r="F26" s="760"/>
      <c r="G26" s="760"/>
      <c r="H26" s="760"/>
      <c r="I26" s="760"/>
      <c r="J26" s="760"/>
      <c r="K26" s="760"/>
      <c r="L26" s="760"/>
      <c r="M26" s="760"/>
      <c r="N26" s="761"/>
      <c r="O26" s="430"/>
      <c r="P26" s="403"/>
      <c r="Q26" s="403"/>
      <c r="R26" s="403"/>
      <c r="T26" s="405"/>
      <c r="U26" s="431"/>
      <c r="V26" s="406"/>
      <c r="W26" s="425"/>
      <c r="X26" s="407"/>
      <c r="AB26" s="427"/>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10"/>
      <c r="BH26" s="411"/>
      <c r="BI26" s="421">
        <f t="shared" si="3"/>
        <v>0</v>
      </c>
    </row>
    <row r="27" spans="2:61" s="404" customFormat="1" hidden="1">
      <c r="B27" s="413" t="s">
        <v>437</v>
      </c>
      <c r="C27" s="414"/>
      <c r="D27" s="803"/>
      <c r="E27" s="782"/>
      <c r="F27" s="782"/>
      <c r="G27" s="783"/>
      <c r="H27" s="415"/>
      <c r="I27" s="416">
        <v>0</v>
      </c>
      <c r="J27" s="417"/>
      <c r="K27" s="418">
        <f>IF(J27=0,0,_xlfn.CEILING.PRECISE(([1]Inputs!$F$1+IF(I27=0,0,-I27+1))/J27))</f>
        <v>0</v>
      </c>
      <c r="L27" s="419">
        <v>0</v>
      </c>
      <c r="M27" s="420">
        <f>H27*K27</f>
        <v>0</v>
      </c>
      <c r="N27" s="421">
        <f t="shared" si="4"/>
        <v>0</v>
      </c>
      <c r="O27" s="403"/>
      <c r="P27" s="423">
        <f>((1+E_rate)*(1+L27))</f>
        <v>1.01</v>
      </c>
      <c r="Q27" s="423">
        <f>$P27/(1+D_rate)</f>
        <v>0.97115384615384615</v>
      </c>
      <c r="R27" s="423">
        <f>($P27/(1+D_rate))^J27</f>
        <v>1</v>
      </c>
      <c r="S27" s="423">
        <f>IF(R27=1,$K27,(1-R27^$K27)/(1-R27))</f>
        <v>0</v>
      </c>
      <c r="T27" s="423">
        <f t="shared" si="6"/>
        <v>1</v>
      </c>
      <c r="U27" s="424">
        <f t="shared" si="7"/>
        <v>0</v>
      </c>
      <c r="V27" s="406"/>
      <c r="W27" s="425"/>
      <c r="X27" s="407"/>
      <c r="AB27" s="427" t="str">
        <f>B27</f>
        <v>Incentives</v>
      </c>
      <c r="AC27" s="424" t="e">
        <f t="shared" ref="AC27:BG27" si="8">IF(OR(AC$19&gt;=Life_Cycle_Term,$J27=0),0,(IF(OR(MOD(AC$19,$J27)=0,$J27=1),$H27*($P27^AC$19),0)))</f>
        <v>#REF!</v>
      </c>
      <c r="AD27" s="424" t="e">
        <f t="shared" si="8"/>
        <v>#REF!</v>
      </c>
      <c r="AE27" s="424" t="e">
        <f t="shared" si="8"/>
        <v>#REF!</v>
      </c>
      <c r="AF27" s="424" t="e">
        <f t="shared" si="8"/>
        <v>#REF!</v>
      </c>
      <c r="AG27" s="424" t="e">
        <f t="shared" si="8"/>
        <v>#REF!</v>
      </c>
      <c r="AH27" s="424" t="e">
        <f t="shared" si="8"/>
        <v>#REF!</v>
      </c>
      <c r="AI27" s="424" t="e">
        <f t="shared" si="8"/>
        <v>#REF!</v>
      </c>
      <c r="AJ27" s="424" t="e">
        <f t="shared" si="8"/>
        <v>#REF!</v>
      </c>
      <c r="AK27" s="424" t="e">
        <f t="shared" si="8"/>
        <v>#REF!</v>
      </c>
      <c r="AL27" s="424" t="e">
        <f t="shared" si="8"/>
        <v>#REF!</v>
      </c>
      <c r="AM27" s="424" t="e">
        <f t="shared" si="8"/>
        <v>#REF!</v>
      </c>
      <c r="AN27" s="424" t="e">
        <f t="shared" si="8"/>
        <v>#REF!</v>
      </c>
      <c r="AO27" s="424" t="e">
        <f t="shared" si="8"/>
        <v>#REF!</v>
      </c>
      <c r="AP27" s="424" t="e">
        <f t="shared" si="8"/>
        <v>#REF!</v>
      </c>
      <c r="AQ27" s="424" t="e">
        <f t="shared" si="8"/>
        <v>#REF!</v>
      </c>
      <c r="AR27" s="424" t="e">
        <f t="shared" si="8"/>
        <v>#REF!</v>
      </c>
      <c r="AS27" s="424" t="e">
        <f t="shared" si="8"/>
        <v>#REF!</v>
      </c>
      <c r="AT27" s="424" t="e">
        <f t="shared" si="8"/>
        <v>#REF!</v>
      </c>
      <c r="AU27" s="424" t="e">
        <f t="shared" si="8"/>
        <v>#REF!</v>
      </c>
      <c r="AV27" s="424" t="e">
        <f t="shared" si="8"/>
        <v>#REF!</v>
      </c>
      <c r="AW27" s="424" t="e">
        <f t="shared" si="8"/>
        <v>#REF!</v>
      </c>
      <c r="AX27" s="424" t="e">
        <f t="shared" si="8"/>
        <v>#REF!</v>
      </c>
      <c r="AY27" s="424" t="e">
        <f t="shared" si="8"/>
        <v>#REF!</v>
      </c>
      <c r="AZ27" s="424" t="e">
        <f t="shared" si="8"/>
        <v>#REF!</v>
      </c>
      <c r="BA27" s="424" t="e">
        <f t="shared" si="8"/>
        <v>#REF!</v>
      </c>
      <c r="BB27" s="424" t="e">
        <f t="shared" si="8"/>
        <v>#REF!</v>
      </c>
      <c r="BC27" s="424" t="e">
        <f t="shared" si="8"/>
        <v>#REF!</v>
      </c>
      <c r="BD27" s="424" t="e">
        <f t="shared" si="8"/>
        <v>#REF!</v>
      </c>
      <c r="BE27" s="424" t="e">
        <f t="shared" si="8"/>
        <v>#REF!</v>
      </c>
      <c r="BF27" s="424" t="e">
        <f t="shared" si="8"/>
        <v>#REF!</v>
      </c>
      <c r="BG27" s="428" t="e">
        <f t="shared" si="8"/>
        <v>#REF!</v>
      </c>
      <c r="BH27" s="411">
        <f>IF(H27=0,K27,COUNTIF(AC27:BG27,"&lt;&gt;0"))</f>
        <v>0</v>
      </c>
      <c r="BI27" s="421" t="e">
        <f t="shared" si="3"/>
        <v>#REF!</v>
      </c>
    </row>
    <row r="28" spans="2:61" hidden="1">
      <c r="B28" s="790" t="s">
        <v>438</v>
      </c>
      <c r="C28" s="791"/>
      <c r="D28" s="791"/>
      <c r="E28" s="791"/>
      <c r="F28" s="791"/>
      <c r="G28" s="791"/>
      <c r="H28" s="791"/>
      <c r="I28" s="791"/>
      <c r="J28" s="791"/>
      <c r="K28" s="791"/>
      <c r="L28" s="791"/>
      <c r="M28" s="791"/>
      <c r="N28" s="792"/>
      <c r="O28" s="250"/>
      <c r="P28" s="244"/>
      <c r="Q28" s="244"/>
      <c r="R28" s="244"/>
      <c r="S28" s="236"/>
      <c r="T28" s="294"/>
      <c r="U28" s="295"/>
      <c r="W28" s="352"/>
      <c r="X28" s="352"/>
      <c r="Y28" s="800"/>
      <c r="Z28" s="800"/>
      <c r="AB28" s="432" t="s">
        <v>473</v>
      </c>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3"/>
      <c r="BB28" s="433"/>
      <c r="BC28" s="433"/>
      <c r="BD28" s="433"/>
      <c r="BE28" s="433"/>
      <c r="BF28" s="433"/>
      <c r="BG28" s="434"/>
      <c r="BH28" s="435"/>
      <c r="BI28" s="436"/>
    </row>
    <row r="29" spans="2:61" s="231" customFormat="1" hidden="1">
      <c r="B29" s="296" t="s">
        <v>439</v>
      </c>
      <c r="C29" s="349" t="s">
        <v>268</v>
      </c>
      <c r="D29" s="437">
        <f>SUM('4 - Energy and Water'!C26:C28)</f>
        <v>0</v>
      </c>
      <c r="E29" s="438" t="s">
        <v>295</v>
      </c>
      <c r="F29" s="439">
        <f>'4 - Energy and Water'!C17</f>
        <v>0</v>
      </c>
      <c r="G29" s="440" t="s">
        <v>280</v>
      </c>
      <c r="H29" s="441">
        <f t="shared" ref="H29:H40" si="9">D29*F29</f>
        <v>0</v>
      </c>
      <c r="I29" s="298">
        <v>1</v>
      </c>
      <c r="J29" s="299">
        <v>1</v>
      </c>
      <c r="K29" s="366">
        <f>$C7</f>
        <v>25</v>
      </c>
      <c r="L29" s="300"/>
      <c r="M29" s="442">
        <f t="shared" ref="M29:M40" si="10">H29*K29</f>
        <v>0</v>
      </c>
      <c r="N29" s="443">
        <f t="shared" si="4"/>
        <v>0</v>
      </c>
      <c r="O29" s="302"/>
      <c r="P29" s="245">
        <f>((1+$C11)*(1+L29))</f>
        <v>1.03</v>
      </c>
      <c r="Q29" s="245">
        <f>$P29/(1+$C10)</f>
        <v>0.98095238095238091</v>
      </c>
      <c r="R29" s="245">
        <f>($P29/(1+$C10))^J29</f>
        <v>0.98095238095238091</v>
      </c>
      <c r="S29" s="245">
        <f>IF(R29=1,$K29,(1-R29^$K29)/(1-R29))</f>
        <v>20.039332637809185</v>
      </c>
      <c r="T29" s="245">
        <f t="shared" si="6"/>
        <v>0.98095238095238091</v>
      </c>
      <c r="U29" s="301">
        <f t="shared" si="7"/>
        <v>0</v>
      </c>
      <c r="V29" s="251"/>
      <c r="W29" s="237">
        <f>1+IF(H29*L29&gt;0,L29,-L29)</f>
        <v>1</v>
      </c>
      <c r="X29" s="238">
        <f>IF(W29=1,$K29,(1-(W29^J29)^$K29)/(1-(W29^J29))*W29)</f>
        <v>25</v>
      </c>
      <c r="Y29" s="239" t="str">
        <f>C29</f>
        <v>Electricity</v>
      </c>
      <c r="Z29" s="240">
        <f>$D29*X29</f>
        <v>0</v>
      </c>
      <c r="AB29" s="444" t="str">
        <f t="shared" ref="AB29:AB40" si="11">CONCATENATE(B29," - ",C29)</f>
        <v>Utilities Cost - Electricity</v>
      </c>
      <c r="AC29" s="445">
        <f>IF(OR(AC$19&gt;$C$7,AC$19&lt;$I29,$J29=0),0,(IF(OR(MOD(AC$19-$I29+1,$J29)=1,$J29=1),$H29*($P29^AC$19),0)))</f>
        <v>0</v>
      </c>
      <c r="AD29" s="445">
        <f t="shared" ref="AD29:BG29" si="12">IF(OR(AD$19&gt;$C$7,AD$19&lt;$I29,$J29=0),0,(IF(OR(MOD(AD$19-$I29+1,$J29)=1,$J29=1),$H29*($P29^AD$19),0)))</f>
        <v>0</v>
      </c>
      <c r="AE29" s="445">
        <f t="shared" si="12"/>
        <v>0</v>
      </c>
      <c r="AF29" s="445">
        <f t="shared" si="12"/>
        <v>0</v>
      </c>
      <c r="AG29" s="445">
        <f t="shared" si="12"/>
        <v>0</v>
      </c>
      <c r="AH29" s="445">
        <f t="shared" si="12"/>
        <v>0</v>
      </c>
      <c r="AI29" s="445">
        <f t="shared" si="12"/>
        <v>0</v>
      </c>
      <c r="AJ29" s="445">
        <f t="shared" si="12"/>
        <v>0</v>
      </c>
      <c r="AK29" s="445">
        <f t="shared" si="12"/>
        <v>0</v>
      </c>
      <c r="AL29" s="445">
        <f t="shared" si="12"/>
        <v>0</v>
      </c>
      <c r="AM29" s="445">
        <f t="shared" si="12"/>
        <v>0</v>
      </c>
      <c r="AN29" s="445">
        <f t="shared" si="12"/>
        <v>0</v>
      </c>
      <c r="AO29" s="445">
        <f t="shared" si="12"/>
        <v>0</v>
      </c>
      <c r="AP29" s="445">
        <f t="shared" si="12"/>
        <v>0</v>
      </c>
      <c r="AQ29" s="445">
        <f t="shared" si="12"/>
        <v>0</v>
      </c>
      <c r="AR29" s="445">
        <f t="shared" si="12"/>
        <v>0</v>
      </c>
      <c r="AS29" s="445">
        <f t="shared" si="12"/>
        <v>0</v>
      </c>
      <c r="AT29" s="445">
        <f t="shared" si="12"/>
        <v>0</v>
      </c>
      <c r="AU29" s="445">
        <f t="shared" si="12"/>
        <v>0</v>
      </c>
      <c r="AV29" s="445">
        <f t="shared" si="12"/>
        <v>0</v>
      </c>
      <c r="AW29" s="445">
        <f t="shared" si="12"/>
        <v>0</v>
      </c>
      <c r="AX29" s="445">
        <f t="shared" si="12"/>
        <v>0</v>
      </c>
      <c r="AY29" s="445">
        <f t="shared" si="12"/>
        <v>0</v>
      </c>
      <c r="AZ29" s="445">
        <f t="shared" si="12"/>
        <v>0</v>
      </c>
      <c r="BA29" s="445">
        <f t="shared" si="12"/>
        <v>0</v>
      </c>
      <c r="BB29" s="445">
        <f t="shared" si="12"/>
        <v>0</v>
      </c>
      <c r="BC29" s="445">
        <f t="shared" si="12"/>
        <v>0</v>
      </c>
      <c r="BD29" s="445">
        <f t="shared" si="12"/>
        <v>0</v>
      </c>
      <c r="BE29" s="445">
        <f t="shared" si="12"/>
        <v>0</v>
      </c>
      <c r="BF29" s="445">
        <f t="shared" si="12"/>
        <v>0</v>
      </c>
      <c r="BG29" s="445">
        <f t="shared" si="12"/>
        <v>0</v>
      </c>
      <c r="BH29" s="435">
        <f>IF(H29=0,K29,COUNTIF(AC29:BG29,"&lt;&gt;0"))</f>
        <v>25</v>
      </c>
      <c r="BI29" s="436">
        <f t="shared" ref="BI29:BI38" si="13">SUM(AC29:BG29)</f>
        <v>0</v>
      </c>
    </row>
    <row r="30" spans="2:61" s="407" customFormat="1" hidden="1">
      <c r="B30" s="413" t="s">
        <v>439</v>
      </c>
      <c r="C30" s="414" t="str">
        <f>[1]Inputs!$A$17</f>
        <v>Eversource Electricity</v>
      </c>
      <c r="D30" s="446"/>
      <c r="E30" s="447" t="str">
        <f>SUBSTITUTE(G30,"$/","")</f>
        <v>kWh</v>
      </c>
      <c r="F30" s="448">
        <f>INDEX([1]Inputs!$A$16:$C$28,MATCH($C30,[1]Inputs!$A$16:$A$28,0),2)</f>
        <v>0.10730000000000001</v>
      </c>
      <c r="G30" s="449" t="str">
        <f>INDEX([1]Inputs!$A$16:$C$28,MATCH($C30,[1]Inputs!$A$16:$A$28,0),3)</f>
        <v>$/kWh</v>
      </c>
      <c r="H30" s="450">
        <f t="shared" si="9"/>
        <v>0</v>
      </c>
      <c r="I30" s="416">
        <v>1</v>
      </c>
      <c r="J30" s="451">
        <v>1</v>
      </c>
      <c r="K30" s="418">
        <f>IF(J30=0,0,_xlfn.CEILING.PRECISE(([1]Inputs!$F$1+IF(I30=0,0,-I30+1))/J30))</f>
        <v>30</v>
      </c>
      <c r="L30" s="419"/>
      <c r="M30" s="424">
        <f t="shared" si="10"/>
        <v>0</v>
      </c>
      <c r="N30" s="452">
        <f t="shared" si="4"/>
        <v>0</v>
      </c>
      <c r="O30" s="422"/>
      <c r="P30" s="423">
        <f t="shared" ref="P30:P38" si="14">((1+E_rate)*(1+L30))</f>
        <v>1.01</v>
      </c>
      <c r="Q30" s="423">
        <f t="shared" ref="Q30:Q42" si="15">$P30/(1+D_rate)</f>
        <v>0.97115384615384615</v>
      </c>
      <c r="R30" s="423">
        <f t="shared" ref="R30:R38" si="16">($P30/(1+D_rate))^J30</f>
        <v>0.97115384615384615</v>
      </c>
      <c r="S30" s="423">
        <f t="shared" ref="S30:S40" si="17">IF(R30=1,$K30,(1-R30^$K30)/(1-R30))</f>
        <v>20.260344616898134</v>
      </c>
      <c r="T30" s="423">
        <f t="shared" si="6"/>
        <v>0.97115384615384615</v>
      </c>
      <c r="U30" s="424">
        <f t="shared" si="7"/>
        <v>0</v>
      </c>
      <c r="V30" s="406"/>
      <c r="W30" s="453">
        <f>1+IF(H30*L30&gt;0,L30,-L30)</f>
        <v>1</v>
      </c>
      <c r="X30" s="454">
        <f>IF(W30=1,$K30,(1-(W30^J30)^$K30)/(1-(W30^J30))*W30)</f>
        <v>30</v>
      </c>
      <c r="Y30" s="455" t="str">
        <f>C30</f>
        <v>Eversource Electricity</v>
      </c>
      <c r="Z30" s="456">
        <f t="shared" ref="Z30:Z40" si="18">$D30*X30</f>
        <v>0</v>
      </c>
      <c r="AB30" s="427" t="str">
        <f t="shared" si="11"/>
        <v>Utilities Cost - Eversource Electricity</v>
      </c>
      <c r="AC30" s="424" t="e">
        <f t="shared" ref="AC30:AR44" si="19">IF(OR(AC$19&gt;Life_Cycle_Term,AC$19&lt;$I30,$J30=0),0,(IF(OR(MOD(AC$19-$I30+1,$J30)=1,$J30=1),$H30*($P30^AC$19),0)))</f>
        <v>#REF!</v>
      </c>
      <c r="AD30" s="424" t="e">
        <f t="shared" si="19"/>
        <v>#REF!</v>
      </c>
      <c r="AE30" s="424" t="e">
        <f t="shared" si="19"/>
        <v>#REF!</v>
      </c>
      <c r="AF30" s="424" t="e">
        <f t="shared" si="19"/>
        <v>#REF!</v>
      </c>
      <c r="AG30" s="424" t="e">
        <f t="shared" si="19"/>
        <v>#REF!</v>
      </c>
      <c r="AH30" s="424" t="e">
        <f t="shared" si="19"/>
        <v>#REF!</v>
      </c>
      <c r="AI30" s="424" t="e">
        <f t="shared" si="19"/>
        <v>#REF!</v>
      </c>
      <c r="AJ30" s="424" t="e">
        <f t="shared" si="19"/>
        <v>#REF!</v>
      </c>
      <c r="AK30" s="424" t="e">
        <f t="shared" si="19"/>
        <v>#REF!</v>
      </c>
      <c r="AL30" s="424" t="e">
        <f t="shared" si="19"/>
        <v>#REF!</v>
      </c>
      <c r="AM30" s="424" t="e">
        <f t="shared" si="19"/>
        <v>#REF!</v>
      </c>
      <c r="AN30" s="424" t="e">
        <f t="shared" si="19"/>
        <v>#REF!</v>
      </c>
      <c r="AO30" s="424" t="e">
        <f t="shared" si="19"/>
        <v>#REF!</v>
      </c>
      <c r="AP30" s="424" t="e">
        <f t="shared" si="19"/>
        <v>#REF!</v>
      </c>
      <c r="AQ30" s="424" t="e">
        <f t="shared" si="19"/>
        <v>#REF!</v>
      </c>
      <c r="AR30" s="424" t="e">
        <f t="shared" si="19"/>
        <v>#REF!</v>
      </c>
      <c r="AS30" s="424" t="e">
        <f t="shared" ref="AS30:BG44" si="20">IF(OR(AS$19&gt;Life_Cycle_Term,AS$19&lt;$I30,$J30=0),0,(IF(OR(MOD(AS$19-$I30+1,$J30)=1,$J30=1),$H30*($P30^AS$19),0)))</f>
        <v>#REF!</v>
      </c>
      <c r="AT30" s="424" t="e">
        <f t="shared" si="20"/>
        <v>#REF!</v>
      </c>
      <c r="AU30" s="424" t="e">
        <f t="shared" si="20"/>
        <v>#REF!</v>
      </c>
      <c r="AV30" s="424" t="e">
        <f t="shared" si="20"/>
        <v>#REF!</v>
      </c>
      <c r="AW30" s="424" t="e">
        <f t="shared" si="20"/>
        <v>#REF!</v>
      </c>
      <c r="AX30" s="424" t="e">
        <f t="shared" si="20"/>
        <v>#REF!</v>
      </c>
      <c r="AY30" s="424" t="e">
        <f t="shared" si="20"/>
        <v>#REF!</v>
      </c>
      <c r="AZ30" s="424" t="e">
        <f t="shared" si="20"/>
        <v>#REF!</v>
      </c>
      <c r="BA30" s="424" t="e">
        <f t="shared" si="20"/>
        <v>#REF!</v>
      </c>
      <c r="BB30" s="424" t="e">
        <f t="shared" si="20"/>
        <v>#REF!</v>
      </c>
      <c r="BC30" s="424" t="e">
        <f t="shared" si="20"/>
        <v>#REF!</v>
      </c>
      <c r="BD30" s="424" t="e">
        <f t="shared" si="20"/>
        <v>#REF!</v>
      </c>
      <c r="BE30" s="424" t="e">
        <f t="shared" si="20"/>
        <v>#REF!</v>
      </c>
      <c r="BF30" s="424" t="e">
        <f t="shared" si="20"/>
        <v>#REF!</v>
      </c>
      <c r="BG30" s="424" t="e">
        <f t="shared" si="20"/>
        <v>#REF!</v>
      </c>
      <c r="BH30" s="411">
        <f t="shared" ref="BH30:BH40" si="21">IF(H30=0,K30,COUNTIF(AC30:BG30,"&lt;&gt;0"))</f>
        <v>30</v>
      </c>
      <c r="BI30" s="421" t="e">
        <f>SUM(AC30:BG30)</f>
        <v>#REF!</v>
      </c>
    </row>
    <row r="31" spans="2:61" s="407" customFormat="1" hidden="1">
      <c r="B31" s="413" t="s">
        <v>439</v>
      </c>
      <c r="C31" s="414" t="str">
        <f>[1]Inputs!$A$19</f>
        <v>Eversource Gas</v>
      </c>
      <c r="D31" s="446"/>
      <c r="E31" s="447" t="str">
        <f t="shared" ref="E31:E40" si="22">SUBSTITUTE(G31,"$/","")</f>
        <v>Therm</v>
      </c>
      <c r="F31" s="448">
        <f>INDEX([1]Inputs!$A$16:$C$28,MATCH($C31,[1]Inputs!$A$16:$A$28,0),2)</f>
        <v>1</v>
      </c>
      <c r="G31" s="449" t="str">
        <f>INDEX([1]Inputs!$A$16:$C$28,MATCH($C31,[1]Inputs!$A$16:$A$28,0),3)</f>
        <v>$/Therm</v>
      </c>
      <c r="H31" s="450">
        <f t="shared" si="9"/>
        <v>0</v>
      </c>
      <c r="I31" s="416">
        <v>1</v>
      </c>
      <c r="J31" s="451">
        <v>1</v>
      </c>
      <c r="K31" s="418">
        <f>IF(J31=0,0,_xlfn.CEILING.PRECISE(([1]Inputs!$F$1+IF(I31=0,0,-I31+1))/J31))</f>
        <v>30</v>
      </c>
      <c r="L31" s="419"/>
      <c r="M31" s="424">
        <f t="shared" si="10"/>
        <v>0</v>
      </c>
      <c r="N31" s="452">
        <f t="shared" si="4"/>
        <v>0</v>
      </c>
      <c r="O31" s="422"/>
      <c r="P31" s="423">
        <f t="shared" si="14"/>
        <v>1.01</v>
      </c>
      <c r="Q31" s="423">
        <f t="shared" si="15"/>
        <v>0.97115384615384615</v>
      </c>
      <c r="R31" s="423">
        <f t="shared" si="16"/>
        <v>0.97115384615384615</v>
      </c>
      <c r="S31" s="423">
        <f t="shared" si="17"/>
        <v>20.260344616898134</v>
      </c>
      <c r="T31" s="423">
        <f t="shared" si="6"/>
        <v>0.97115384615384615</v>
      </c>
      <c r="U31" s="424">
        <f t="shared" si="7"/>
        <v>0</v>
      </c>
      <c r="V31" s="406"/>
      <c r="W31" s="453">
        <f t="shared" ref="W31:W38" si="23">1+IF(H31*L31&gt;0,L31,-L31)</f>
        <v>1</v>
      </c>
      <c r="X31" s="454">
        <f t="shared" ref="X31:X38" si="24">IF(W31=1,$K31,(1-(W31^J31)^$K31)/(1-(W31^J31))*W31)</f>
        <v>30</v>
      </c>
      <c r="Y31" s="455" t="str">
        <f t="shared" ref="Y31:Y38" si="25">C31</f>
        <v>Eversource Gas</v>
      </c>
      <c r="Z31" s="456">
        <f t="shared" si="18"/>
        <v>0</v>
      </c>
      <c r="AB31" s="427" t="str">
        <f t="shared" si="11"/>
        <v>Utilities Cost - Eversource Gas</v>
      </c>
      <c r="AC31" s="424" t="e">
        <f t="shared" si="19"/>
        <v>#REF!</v>
      </c>
      <c r="AD31" s="424" t="e">
        <f t="shared" si="19"/>
        <v>#REF!</v>
      </c>
      <c r="AE31" s="424" t="e">
        <f t="shared" si="19"/>
        <v>#REF!</v>
      </c>
      <c r="AF31" s="424" t="e">
        <f t="shared" si="19"/>
        <v>#REF!</v>
      </c>
      <c r="AG31" s="424" t="e">
        <f t="shared" si="19"/>
        <v>#REF!</v>
      </c>
      <c r="AH31" s="424" t="e">
        <f t="shared" si="19"/>
        <v>#REF!</v>
      </c>
      <c r="AI31" s="424" t="e">
        <f t="shared" si="19"/>
        <v>#REF!</v>
      </c>
      <c r="AJ31" s="424" t="e">
        <f t="shared" si="19"/>
        <v>#REF!</v>
      </c>
      <c r="AK31" s="424" t="e">
        <f t="shared" si="19"/>
        <v>#REF!</v>
      </c>
      <c r="AL31" s="424" t="e">
        <f t="shared" si="19"/>
        <v>#REF!</v>
      </c>
      <c r="AM31" s="424" t="e">
        <f t="shared" si="19"/>
        <v>#REF!</v>
      </c>
      <c r="AN31" s="424" t="e">
        <f t="shared" si="19"/>
        <v>#REF!</v>
      </c>
      <c r="AO31" s="424" t="e">
        <f t="shared" si="19"/>
        <v>#REF!</v>
      </c>
      <c r="AP31" s="424" t="e">
        <f t="shared" si="19"/>
        <v>#REF!</v>
      </c>
      <c r="AQ31" s="424" t="e">
        <f t="shared" si="19"/>
        <v>#REF!</v>
      </c>
      <c r="AR31" s="424" t="e">
        <f t="shared" si="19"/>
        <v>#REF!</v>
      </c>
      <c r="AS31" s="424" t="e">
        <f t="shared" si="20"/>
        <v>#REF!</v>
      </c>
      <c r="AT31" s="424" t="e">
        <f t="shared" si="20"/>
        <v>#REF!</v>
      </c>
      <c r="AU31" s="424" t="e">
        <f t="shared" si="20"/>
        <v>#REF!</v>
      </c>
      <c r="AV31" s="424" t="e">
        <f t="shared" si="20"/>
        <v>#REF!</v>
      </c>
      <c r="AW31" s="424" t="e">
        <f t="shared" si="20"/>
        <v>#REF!</v>
      </c>
      <c r="AX31" s="424" t="e">
        <f t="shared" si="20"/>
        <v>#REF!</v>
      </c>
      <c r="AY31" s="424" t="e">
        <f t="shared" si="20"/>
        <v>#REF!</v>
      </c>
      <c r="AZ31" s="424" t="e">
        <f t="shared" si="20"/>
        <v>#REF!</v>
      </c>
      <c r="BA31" s="424" t="e">
        <f t="shared" si="20"/>
        <v>#REF!</v>
      </c>
      <c r="BB31" s="424" t="e">
        <f t="shared" si="20"/>
        <v>#REF!</v>
      </c>
      <c r="BC31" s="424" t="e">
        <f t="shared" si="20"/>
        <v>#REF!</v>
      </c>
      <c r="BD31" s="424" t="e">
        <f t="shared" si="20"/>
        <v>#REF!</v>
      </c>
      <c r="BE31" s="424" t="e">
        <f t="shared" si="20"/>
        <v>#REF!</v>
      </c>
      <c r="BF31" s="424" t="e">
        <f t="shared" si="20"/>
        <v>#REF!</v>
      </c>
      <c r="BG31" s="424" t="e">
        <f t="shared" si="20"/>
        <v>#REF!</v>
      </c>
      <c r="BH31" s="411">
        <f t="shared" si="21"/>
        <v>30</v>
      </c>
      <c r="BI31" s="421" t="e">
        <f t="shared" si="13"/>
        <v>#REF!</v>
      </c>
    </row>
    <row r="32" spans="2:61" s="407" customFormat="1" hidden="1">
      <c r="B32" s="413" t="s">
        <v>439</v>
      </c>
      <c r="C32" s="414" t="str">
        <f>[1]Inputs!$A$20</f>
        <v>Other Gas</v>
      </c>
      <c r="D32" s="446"/>
      <c r="E32" s="447" t="str">
        <f t="shared" si="22"/>
        <v>Therm</v>
      </c>
      <c r="F32" s="448">
        <f>INDEX([1]Inputs!$A$16:$C$28,MATCH($C32,[1]Inputs!$A$16:$A$28,0),2)</f>
        <v>1</v>
      </c>
      <c r="G32" s="449" t="str">
        <f>INDEX([1]Inputs!$A$16:$C$28,MATCH($C32,[1]Inputs!$A$16:$A$28,0),3)</f>
        <v>$/Therm</v>
      </c>
      <c r="H32" s="450">
        <f t="shared" si="9"/>
        <v>0</v>
      </c>
      <c r="I32" s="416">
        <v>1</v>
      </c>
      <c r="J32" s="451"/>
      <c r="K32" s="418">
        <f>IF(J32=0,0,_xlfn.CEILING.PRECISE(([1]Inputs!$F$1+IF(I32=0,0,-I32+1))/J32))</f>
        <v>0</v>
      </c>
      <c r="L32" s="419"/>
      <c r="M32" s="424">
        <f t="shared" si="10"/>
        <v>0</v>
      </c>
      <c r="N32" s="452">
        <f t="shared" si="4"/>
        <v>0</v>
      </c>
      <c r="O32" s="422"/>
      <c r="P32" s="423">
        <f t="shared" si="14"/>
        <v>1.01</v>
      </c>
      <c r="Q32" s="423">
        <f t="shared" si="15"/>
        <v>0.97115384615384615</v>
      </c>
      <c r="R32" s="423">
        <f t="shared" si="16"/>
        <v>1</v>
      </c>
      <c r="S32" s="423">
        <f t="shared" si="17"/>
        <v>0</v>
      </c>
      <c r="T32" s="423">
        <f t="shared" si="6"/>
        <v>0.97115384615384615</v>
      </c>
      <c r="U32" s="424">
        <f t="shared" si="7"/>
        <v>0</v>
      </c>
      <c r="V32" s="406"/>
      <c r="W32" s="453">
        <f t="shared" si="23"/>
        <v>1</v>
      </c>
      <c r="X32" s="454">
        <f t="shared" si="24"/>
        <v>0</v>
      </c>
      <c r="Y32" s="455" t="str">
        <f t="shared" si="25"/>
        <v>Other Gas</v>
      </c>
      <c r="Z32" s="456">
        <f t="shared" si="18"/>
        <v>0</v>
      </c>
      <c r="AB32" s="427" t="str">
        <f t="shared" si="11"/>
        <v>Utilities Cost - Other Gas</v>
      </c>
      <c r="AC32" s="424" t="e">
        <f t="shared" si="19"/>
        <v>#REF!</v>
      </c>
      <c r="AD32" s="424" t="e">
        <f t="shared" si="19"/>
        <v>#REF!</v>
      </c>
      <c r="AE32" s="424" t="e">
        <f t="shared" si="19"/>
        <v>#REF!</v>
      </c>
      <c r="AF32" s="424" t="e">
        <f t="shared" si="19"/>
        <v>#REF!</v>
      </c>
      <c r="AG32" s="424" t="e">
        <f t="shared" si="19"/>
        <v>#REF!</v>
      </c>
      <c r="AH32" s="424" t="e">
        <f t="shared" si="19"/>
        <v>#REF!</v>
      </c>
      <c r="AI32" s="424" t="e">
        <f t="shared" si="19"/>
        <v>#REF!</v>
      </c>
      <c r="AJ32" s="424" t="e">
        <f t="shared" si="19"/>
        <v>#REF!</v>
      </c>
      <c r="AK32" s="424" t="e">
        <f t="shared" si="19"/>
        <v>#REF!</v>
      </c>
      <c r="AL32" s="424" t="e">
        <f t="shared" si="19"/>
        <v>#REF!</v>
      </c>
      <c r="AM32" s="424" t="e">
        <f t="shared" si="19"/>
        <v>#REF!</v>
      </c>
      <c r="AN32" s="424" t="e">
        <f t="shared" si="19"/>
        <v>#REF!</v>
      </c>
      <c r="AO32" s="424" t="e">
        <f t="shared" si="19"/>
        <v>#REF!</v>
      </c>
      <c r="AP32" s="424" t="e">
        <f t="shared" si="19"/>
        <v>#REF!</v>
      </c>
      <c r="AQ32" s="424" t="e">
        <f t="shared" si="19"/>
        <v>#REF!</v>
      </c>
      <c r="AR32" s="424" t="e">
        <f t="shared" si="19"/>
        <v>#REF!</v>
      </c>
      <c r="AS32" s="424" t="e">
        <f t="shared" si="20"/>
        <v>#REF!</v>
      </c>
      <c r="AT32" s="424" t="e">
        <f t="shared" si="20"/>
        <v>#REF!</v>
      </c>
      <c r="AU32" s="424" t="e">
        <f t="shared" si="20"/>
        <v>#REF!</v>
      </c>
      <c r="AV32" s="424" t="e">
        <f t="shared" si="20"/>
        <v>#REF!</v>
      </c>
      <c r="AW32" s="424" t="e">
        <f t="shared" si="20"/>
        <v>#REF!</v>
      </c>
      <c r="AX32" s="424" t="e">
        <f t="shared" si="20"/>
        <v>#REF!</v>
      </c>
      <c r="AY32" s="424" t="e">
        <f t="shared" si="20"/>
        <v>#REF!</v>
      </c>
      <c r="AZ32" s="424" t="e">
        <f t="shared" si="20"/>
        <v>#REF!</v>
      </c>
      <c r="BA32" s="424" t="e">
        <f t="shared" si="20"/>
        <v>#REF!</v>
      </c>
      <c r="BB32" s="424" t="e">
        <f t="shared" si="20"/>
        <v>#REF!</v>
      </c>
      <c r="BC32" s="424" t="e">
        <f t="shared" si="20"/>
        <v>#REF!</v>
      </c>
      <c r="BD32" s="424" t="e">
        <f t="shared" si="20"/>
        <v>#REF!</v>
      </c>
      <c r="BE32" s="424" t="e">
        <f t="shared" si="20"/>
        <v>#REF!</v>
      </c>
      <c r="BF32" s="424" t="e">
        <f t="shared" si="20"/>
        <v>#REF!</v>
      </c>
      <c r="BG32" s="424" t="e">
        <f t="shared" si="20"/>
        <v>#REF!</v>
      </c>
      <c r="BH32" s="411">
        <f t="shared" si="21"/>
        <v>0</v>
      </c>
      <c r="BI32" s="421" t="e">
        <f t="shared" si="13"/>
        <v>#REF!</v>
      </c>
    </row>
    <row r="33" spans="2:61" s="407" customFormat="1" hidden="1">
      <c r="B33" s="413" t="s">
        <v>439</v>
      </c>
      <c r="C33" s="414" t="str">
        <f>[1]Inputs!$A$21</f>
        <v>Fuel Oil</v>
      </c>
      <c r="D33" s="446"/>
      <c r="E33" s="447" t="str">
        <f t="shared" si="22"/>
        <v>Gallon</v>
      </c>
      <c r="F33" s="448">
        <f>INDEX([1]Inputs!$A$16:$C$28,MATCH($C33,[1]Inputs!$A$16:$A$28,0),2)</f>
        <v>2</v>
      </c>
      <c r="G33" s="449" t="str">
        <f>INDEX([1]Inputs!$A$16:$C$28,MATCH($C33,[1]Inputs!$A$16:$A$28,0),3)</f>
        <v>$/Gallon</v>
      </c>
      <c r="H33" s="450">
        <f t="shared" si="9"/>
        <v>0</v>
      </c>
      <c r="I33" s="416">
        <v>1</v>
      </c>
      <c r="J33" s="451">
        <v>1</v>
      </c>
      <c r="K33" s="418">
        <f>IF(J33=0,0,_xlfn.CEILING.PRECISE(([1]Inputs!$F$1+IF(I33=0,0,-I33+1))/J33))</f>
        <v>30</v>
      </c>
      <c r="L33" s="419"/>
      <c r="M33" s="424">
        <f t="shared" si="10"/>
        <v>0</v>
      </c>
      <c r="N33" s="452">
        <f t="shared" si="4"/>
        <v>0</v>
      </c>
      <c r="O33" s="422"/>
      <c r="P33" s="423">
        <f t="shared" si="14"/>
        <v>1.01</v>
      </c>
      <c r="Q33" s="423">
        <f t="shared" si="15"/>
        <v>0.97115384615384615</v>
      </c>
      <c r="R33" s="423">
        <f t="shared" si="16"/>
        <v>0.97115384615384615</v>
      </c>
      <c r="S33" s="423">
        <f t="shared" si="17"/>
        <v>20.260344616898134</v>
      </c>
      <c r="T33" s="423">
        <f t="shared" si="6"/>
        <v>0.97115384615384615</v>
      </c>
      <c r="U33" s="424">
        <f t="shared" si="7"/>
        <v>0</v>
      </c>
      <c r="V33" s="406"/>
      <c r="W33" s="453">
        <f t="shared" si="23"/>
        <v>1</v>
      </c>
      <c r="X33" s="454">
        <f t="shared" si="24"/>
        <v>30</v>
      </c>
      <c r="Y33" s="455" t="str">
        <f t="shared" si="25"/>
        <v>Fuel Oil</v>
      </c>
      <c r="Z33" s="456">
        <f t="shared" si="18"/>
        <v>0</v>
      </c>
      <c r="AB33" s="427" t="str">
        <f t="shared" si="11"/>
        <v>Utilities Cost - Fuel Oil</v>
      </c>
      <c r="AC33" s="424" t="e">
        <f t="shared" si="19"/>
        <v>#REF!</v>
      </c>
      <c r="AD33" s="424" t="e">
        <f t="shared" si="19"/>
        <v>#REF!</v>
      </c>
      <c r="AE33" s="424" t="e">
        <f t="shared" si="19"/>
        <v>#REF!</v>
      </c>
      <c r="AF33" s="424" t="e">
        <f t="shared" si="19"/>
        <v>#REF!</v>
      </c>
      <c r="AG33" s="424" t="e">
        <f t="shared" si="19"/>
        <v>#REF!</v>
      </c>
      <c r="AH33" s="424" t="e">
        <f t="shared" si="19"/>
        <v>#REF!</v>
      </c>
      <c r="AI33" s="424" t="e">
        <f t="shared" si="19"/>
        <v>#REF!</v>
      </c>
      <c r="AJ33" s="424" t="e">
        <f t="shared" si="19"/>
        <v>#REF!</v>
      </c>
      <c r="AK33" s="424" t="e">
        <f t="shared" si="19"/>
        <v>#REF!</v>
      </c>
      <c r="AL33" s="424" t="e">
        <f t="shared" si="19"/>
        <v>#REF!</v>
      </c>
      <c r="AM33" s="424" t="e">
        <f t="shared" si="19"/>
        <v>#REF!</v>
      </c>
      <c r="AN33" s="424" t="e">
        <f t="shared" si="19"/>
        <v>#REF!</v>
      </c>
      <c r="AO33" s="424" t="e">
        <f t="shared" si="19"/>
        <v>#REF!</v>
      </c>
      <c r="AP33" s="424" t="e">
        <f t="shared" si="19"/>
        <v>#REF!</v>
      </c>
      <c r="AQ33" s="424" t="e">
        <f t="shared" si="19"/>
        <v>#REF!</v>
      </c>
      <c r="AR33" s="424" t="e">
        <f t="shared" si="19"/>
        <v>#REF!</v>
      </c>
      <c r="AS33" s="424" t="e">
        <f t="shared" si="20"/>
        <v>#REF!</v>
      </c>
      <c r="AT33" s="424" t="e">
        <f t="shared" si="20"/>
        <v>#REF!</v>
      </c>
      <c r="AU33" s="424" t="e">
        <f t="shared" si="20"/>
        <v>#REF!</v>
      </c>
      <c r="AV33" s="424" t="e">
        <f t="shared" si="20"/>
        <v>#REF!</v>
      </c>
      <c r="AW33" s="424" t="e">
        <f t="shared" si="20"/>
        <v>#REF!</v>
      </c>
      <c r="AX33" s="424" t="e">
        <f t="shared" si="20"/>
        <v>#REF!</v>
      </c>
      <c r="AY33" s="424" t="e">
        <f t="shared" si="20"/>
        <v>#REF!</v>
      </c>
      <c r="AZ33" s="424" t="e">
        <f t="shared" si="20"/>
        <v>#REF!</v>
      </c>
      <c r="BA33" s="424" t="e">
        <f t="shared" si="20"/>
        <v>#REF!</v>
      </c>
      <c r="BB33" s="424" t="e">
        <f t="shared" si="20"/>
        <v>#REF!</v>
      </c>
      <c r="BC33" s="424" t="e">
        <f t="shared" si="20"/>
        <v>#REF!</v>
      </c>
      <c r="BD33" s="424" t="e">
        <f t="shared" si="20"/>
        <v>#REF!</v>
      </c>
      <c r="BE33" s="424" t="e">
        <f t="shared" si="20"/>
        <v>#REF!</v>
      </c>
      <c r="BF33" s="424" t="e">
        <f t="shared" si="20"/>
        <v>#REF!</v>
      </c>
      <c r="BG33" s="424" t="e">
        <f t="shared" si="20"/>
        <v>#REF!</v>
      </c>
      <c r="BH33" s="411">
        <f t="shared" si="21"/>
        <v>30</v>
      </c>
      <c r="BI33" s="421" t="e">
        <f t="shared" si="13"/>
        <v>#REF!</v>
      </c>
    </row>
    <row r="34" spans="2:61" s="407" customFormat="1" hidden="1">
      <c r="B34" s="413" t="s">
        <v>439</v>
      </c>
      <c r="C34" s="414" t="str">
        <f>[1]Inputs!$A$22</f>
        <v>Other Fuel Oil</v>
      </c>
      <c r="D34" s="446"/>
      <c r="E34" s="447" t="str">
        <f t="shared" si="22"/>
        <v>Gallon</v>
      </c>
      <c r="F34" s="448">
        <f>INDEX([1]Inputs!$A$16:$C$28,MATCH($C34,[1]Inputs!$A$16:$A$28,0),2)</f>
        <v>2</v>
      </c>
      <c r="G34" s="449" t="str">
        <f>INDEX([1]Inputs!$A$16:$C$28,MATCH($C34,[1]Inputs!$A$16:$A$28,0),3)</f>
        <v>$/Gallon</v>
      </c>
      <c r="H34" s="450">
        <f t="shared" si="9"/>
        <v>0</v>
      </c>
      <c r="I34" s="416">
        <v>1</v>
      </c>
      <c r="J34" s="451"/>
      <c r="K34" s="418">
        <f>IF(J34=0,0,_xlfn.CEILING.PRECISE(([1]Inputs!$F$1+IF(I34=0,0,-I34+1))/J34))</f>
        <v>0</v>
      </c>
      <c r="L34" s="419"/>
      <c r="M34" s="424">
        <f t="shared" si="10"/>
        <v>0</v>
      </c>
      <c r="N34" s="452">
        <f t="shared" si="4"/>
        <v>0</v>
      </c>
      <c r="O34" s="422"/>
      <c r="P34" s="423">
        <f t="shared" si="14"/>
        <v>1.01</v>
      </c>
      <c r="Q34" s="423">
        <f t="shared" si="15"/>
        <v>0.97115384615384615</v>
      </c>
      <c r="R34" s="423">
        <f t="shared" si="16"/>
        <v>1</v>
      </c>
      <c r="S34" s="423">
        <f t="shared" si="17"/>
        <v>0</v>
      </c>
      <c r="T34" s="423">
        <f t="shared" si="6"/>
        <v>0.97115384615384615</v>
      </c>
      <c r="U34" s="424">
        <f t="shared" si="7"/>
        <v>0</v>
      </c>
      <c r="V34" s="406"/>
      <c r="W34" s="453">
        <f t="shared" si="23"/>
        <v>1</v>
      </c>
      <c r="X34" s="454">
        <f t="shared" si="24"/>
        <v>0</v>
      </c>
      <c r="Y34" s="455" t="str">
        <f t="shared" si="25"/>
        <v>Other Fuel Oil</v>
      </c>
      <c r="Z34" s="456">
        <f t="shared" si="18"/>
        <v>0</v>
      </c>
      <c r="AB34" s="427" t="str">
        <f t="shared" si="11"/>
        <v>Utilities Cost - Other Fuel Oil</v>
      </c>
      <c r="AC34" s="424" t="e">
        <f t="shared" si="19"/>
        <v>#REF!</v>
      </c>
      <c r="AD34" s="424" t="e">
        <f t="shared" si="19"/>
        <v>#REF!</v>
      </c>
      <c r="AE34" s="424" t="e">
        <f t="shared" si="19"/>
        <v>#REF!</v>
      </c>
      <c r="AF34" s="424" t="e">
        <f t="shared" si="19"/>
        <v>#REF!</v>
      </c>
      <c r="AG34" s="424" t="e">
        <f t="shared" si="19"/>
        <v>#REF!</v>
      </c>
      <c r="AH34" s="424" t="e">
        <f t="shared" si="19"/>
        <v>#REF!</v>
      </c>
      <c r="AI34" s="424" t="e">
        <f t="shared" si="19"/>
        <v>#REF!</v>
      </c>
      <c r="AJ34" s="424" t="e">
        <f t="shared" si="19"/>
        <v>#REF!</v>
      </c>
      <c r="AK34" s="424" t="e">
        <f t="shared" si="19"/>
        <v>#REF!</v>
      </c>
      <c r="AL34" s="424" t="e">
        <f t="shared" si="19"/>
        <v>#REF!</v>
      </c>
      <c r="AM34" s="424" t="e">
        <f t="shared" si="19"/>
        <v>#REF!</v>
      </c>
      <c r="AN34" s="424" t="e">
        <f t="shared" si="19"/>
        <v>#REF!</v>
      </c>
      <c r="AO34" s="424" t="e">
        <f t="shared" si="19"/>
        <v>#REF!</v>
      </c>
      <c r="AP34" s="424" t="e">
        <f t="shared" si="19"/>
        <v>#REF!</v>
      </c>
      <c r="AQ34" s="424" t="e">
        <f t="shared" si="19"/>
        <v>#REF!</v>
      </c>
      <c r="AR34" s="424" t="e">
        <f t="shared" si="19"/>
        <v>#REF!</v>
      </c>
      <c r="AS34" s="424" t="e">
        <f t="shared" si="20"/>
        <v>#REF!</v>
      </c>
      <c r="AT34" s="424" t="e">
        <f t="shared" si="20"/>
        <v>#REF!</v>
      </c>
      <c r="AU34" s="424" t="e">
        <f t="shared" si="20"/>
        <v>#REF!</v>
      </c>
      <c r="AV34" s="424" t="e">
        <f t="shared" si="20"/>
        <v>#REF!</v>
      </c>
      <c r="AW34" s="424" t="e">
        <f t="shared" si="20"/>
        <v>#REF!</v>
      </c>
      <c r="AX34" s="424" t="e">
        <f t="shared" si="20"/>
        <v>#REF!</v>
      </c>
      <c r="AY34" s="424" t="e">
        <f t="shared" si="20"/>
        <v>#REF!</v>
      </c>
      <c r="AZ34" s="424" t="e">
        <f t="shared" si="20"/>
        <v>#REF!</v>
      </c>
      <c r="BA34" s="424" t="e">
        <f t="shared" si="20"/>
        <v>#REF!</v>
      </c>
      <c r="BB34" s="424" t="e">
        <f t="shared" si="20"/>
        <v>#REF!</v>
      </c>
      <c r="BC34" s="424" t="e">
        <f t="shared" si="20"/>
        <v>#REF!</v>
      </c>
      <c r="BD34" s="424" t="e">
        <f t="shared" si="20"/>
        <v>#REF!</v>
      </c>
      <c r="BE34" s="424" t="e">
        <f t="shared" si="20"/>
        <v>#REF!</v>
      </c>
      <c r="BF34" s="424" t="e">
        <f t="shared" si="20"/>
        <v>#REF!</v>
      </c>
      <c r="BG34" s="424" t="e">
        <f t="shared" si="20"/>
        <v>#REF!</v>
      </c>
      <c r="BH34" s="411">
        <f t="shared" si="21"/>
        <v>0</v>
      </c>
      <c r="BI34" s="421" t="e">
        <f t="shared" si="13"/>
        <v>#REF!</v>
      </c>
    </row>
    <row r="35" spans="2:61" s="407" customFormat="1" hidden="1">
      <c r="B35" s="413" t="s">
        <v>439</v>
      </c>
      <c r="C35" s="414" t="str">
        <f>[1]Inputs!$A$25</f>
        <v>CUP Chilled Water</v>
      </c>
      <c r="D35" s="446"/>
      <c r="E35" s="447" t="str">
        <f t="shared" si="22"/>
        <v>Ton-Hour</v>
      </c>
      <c r="F35" s="448">
        <f>INDEX([1]Inputs!$A$16:$C$28,MATCH($C35,[1]Inputs!$A$16:$A$28,0),2)</f>
        <v>0.28320000000000001</v>
      </c>
      <c r="G35" s="449" t="str">
        <f>INDEX([1]Inputs!$A$16:$C$28,MATCH($C35,[1]Inputs!$A$16:$A$28,0),3)</f>
        <v>$/Ton-Hour</v>
      </c>
      <c r="H35" s="450">
        <f t="shared" si="9"/>
        <v>0</v>
      </c>
      <c r="I35" s="416">
        <v>1</v>
      </c>
      <c r="J35" s="451">
        <v>1</v>
      </c>
      <c r="K35" s="418">
        <f>IF(J35=0,0,_xlfn.CEILING.PRECISE(([1]Inputs!$F$1+IF(I35=0,0,-I35+1))/J35))</f>
        <v>30</v>
      </c>
      <c r="L35" s="419"/>
      <c r="M35" s="424">
        <f t="shared" si="10"/>
        <v>0</v>
      </c>
      <c r="N35" s="452">
        <f t="shared" si="4"/>
        <v>0</v>
      </c>
      <c r="O35" s="422"/>
      <c r="P35" s="423">
        <f t="shared" si="14"/>
        <v>1.01</v>
      </c>
      <c r="Q35" s="423">
        <f t="shared" si="15"/>
        <v>0.97115384615384615</v>
      </c>
      <c r="R35" s="423">
        <f t="shared" si="16"/>
        <v>0.97115384615384615</v>
      </c>
      <c r="S35" s="423">
        <f t="shared" si="17"/>
        <v>20.260344616898134</v>
      </c>
      <c r="T35" s="423">
        <f t="shared" si="6"/>
        <v>0.97115384615384615</v>
      </c>
      <c r="U35" s="424">
        <f t="shared" si="7"/>
        <v>0</v>
      </c>
      <c r="V35" s="406"/>
      <c r="W35" s="453">
        <f t="shared" si="23"/>
        <v>1</v>
      </c>
      <c r="X35" s="454">
        <f t="shared" si="24"/>
        <v>30</v>
      </c>
      <c r="Y35" s="455" t="str">
        <f t="shared" si="25"/>
        <v>CUP Chilled Water</v>
      </c>
      <c r="Z35" s="456">
        <f t="shared" si="18"/>
        <v>0</v>
      </c>
      <c r="AB35" s="427" t="str">
        <f t="shared" si="11"/>
        <v>Utilities Cost - CUP Chilled Water</v>
      </c>
      <c r="AC35" s="424" t="e">
        <f t="shared" si="19"/>
        <v>#REF!</v>
      </c>
      <c r="AD35" s="424" t="e">
        <f t="shared" si="19"/>
        <v>#REF!</v>
      </c>
      <c r="AE35" s="424" t="e">
        <f t="shared" si="19"/>
        <v>#REF!</v>
      </c>
      <c r="AF35" s="424" t="e">
        <f t="shared" si="19"/>
        <v>#REF!</v>
      </c>
      <c r="AG35" s="424" t="e">
        <f t="shared" si="19"/>
        <v>#REF!</v>
      </c>
      <c r="AH35" s="424" t="e">
        <f t="shared" si="19"/>
        <v>#REF!</v>
      </c>
      <c r="AI35" s="424" t="e">
        <f t="shared" si="19"/>
        <v>#REF!</v>
      </c>
      <c r="AJ35" s="424" t="e">
        <f t="shared" si="19"/>
        <v>#REF!</v>
      </c>
      <c r="AK35" s="424" t="e">
        <f t="shared" si="19"/>
        <v>#REF!</v>
      </c>
      <c r="AL35" s="424" t="e">
        <f t="shared" si="19"/>
        <v>#REF!</v>
      </c>
      <c r="AM35" s="424" t="e">
        <f t="shared" si="19"/>
        <v>#REF!</v>
      </c>
      <c r="AN35" s="424" t="e">
        <f t="shared" si="19"/>
        <v>#REF!</v>
      </c>
      <c r="AO35" s="424" t="e">
        <f t="shared" si="19"/>
        <v>#REF!</v>
      </c>
      <c r="AP35" s="424" t="e">
        <f t="shared" si="19"/>
        <v>#REF!</v>
      </c>
      <c r="AQ35" s="424" t="e">
        <f t="shared" si="19"/>
        <v>#REF!</v>
      </c>
      <c r="AR35" s="424" t="e">
        <f t="shared" si="19"/>
        <v>#REF!</v>
      </c>
      <c r="AS35" s="424" t="e">
        <f t="shared" si="20"/>
        <v>#REF!</v>
      </c>
      <c r="AT35" s="424" t="e">
        <f t="shared" si="20"/>
        <v>#REF!</v>
      </c>
      <c r="AU35" s="424" t="e">
        <f t="shared" si="20"/>
        <v>#REF!</v>
      </c>
      <c r="AV35" s="424" t="e">
        <f t="shared" si="20"/>
        <v>#REF!</v>
      </c>
      <c r="AW35" s="424" t="e">
        <f t="shared" si="20"/>
        <v>#REF!</v>
      </c>
      <c r="AX35" s="424" t="e">
        <f t="shared" si="20"/>
        <v>#REF!</v>
      </c>
      <c r="AY35" s="424" t="e">
        <f t="shared" si="20"/>
        <v>#REF!</v>
      </c>
      <c r="AZ35" s="424" t="e">
        <f t="shared" si="20"/>
        <v>#REF!</v>
      </c>
      <c r="BA35" s="424" t="e">
        <f t="shared" si="20"/>
        <v>#REF!</v>
      </c>
      <c r="BB35" s="424" t="e">
        <f t="shared" si="20"/>
        <v>#REF!</v>
      </c>
      <c r="BC35" s="424" t="e">
        <f t="shared" si="20"/>
        <v>#REF!</v>
      </c>
      <c r="BD35" s="424" t="e">
        <f t="shared" si="20"/>
        <v>#REF!</v>
      </c>
      <c r="BE35" s="424" t="e">
        <f t="shared" si="20"/>
        <v>#REF!</v>
      </c>
      <c r="BF35" s="424" t="e">
        <f t="shared" si="20"/>
        <v>#REF!</v>
      </c>
      <c r="BG35" s="424" t="e">
        <f t="shared" si="20"/>
        <v>#REF!</v>
      </c>
      <c r="BH35" s="411">
        <f t="shared" si="21"/>
        <v>30</v>
      </c>
      <c r="BI35" s="421" t="e">
        <f t="shared" si="13"/>
        <v>#REF!</v>
      </c>
    </row>
    <row r="36" spans="2:61" s="407" customFormat="1" hidden="1">
      <c r="B36" s="413" t="s">
        <v>439</v>
      </c>
      <c r="C36" s="414" t="str">
        <f>[1]Inputs!$A$26</f>
        <v>Other Chilled Water</v>
      </c>
      <c r="D36" s="446"/>
      <c r="E36" s="447" t="str">
        <f t="shared" si="22"/>
        <v>Ton-Hour</v>
      </c>
      <c r="F36" s="448">
        <f>INDEX([1]Inputs!$A$16:$C$28,MATCH($C36,[1]Inputs!$A$16:$A$28,0),2)</f>
        <v>0.28320000000000001</v>
      </c>
      <c r="G36" s="449" t="str">
        <f>INDEX([1]Inputs!$A$16:$C$28,MATCH($C36,[1]Inputs!$A$16:$A$28,0),3)</f>
        <v>$/Ton-Hour</v>
      </c>
      <c r="H36" s="450">
        <f t="shared" si="9"/>
        <v>0</v>
      </c>
      <c r="I36" s="416">
        <v>1</v>
      </c>
      <c r="J36" s="451">
        <v>1</v>
      </c>
      <c r="K36" s="418">
        <f>IF(J36=0,0,_xlfn.CEILING.PRECISE(([1]Inputs!$F$1+IF(I36=0,0,-I36+1))/J36))</f>
        <v>30</v>
      </c>
      <c r="L36" s="419"/>
      <c r="M36" s="424">
        <f t="shared" si="10"/>
        <v>0</v>
      </c>
      <c r="N36" s="452">
        <f t="shared" si="4"/>
        <v>0</v>
      </c>
      <c r="O36" s="422"/>
      <c r="P36" s="423">
        <f t="shared" si="14"/>
        <v>1.01</v>
      </c>
      <c r="Q36" s="423">
        <f t="shared" si="15"/>
        <v>0.97115384615384615</v>
      </c>
      <c r="R36" s="423">
        <f t="shared" si="16"/>
        <v>0.97115384615384615</v>
      </c>
      <c r="S36" s="423">
        <f t="shared" si="17"/>
        <v>20.260344616898134</v>
      </c>
      <c r="T36" s="423">
        <f t="shared" si="6"/>
        <v>0.97115384615384615</v>
      </c>
      <c r="U36" s="424">
        <f t="shared" si="7"/>
        <v>0</v>
      </c>
      <c r="V36" s="406"/>
      <c r="W36" s="453">
        <f t="shared" si="23"/>
        <v>1</v>
      </c>
      <c r="X36" s="454">
        <f t="shared" si="24"/>
        <v>30</v>
      </c>
      <c r="Y36" s="455" t="str">
        <f t="shared" si="25"/>
        <v>Other Chilled Water</v>
      </c>
      <c r="Z36" s="456">
        <f t="shared" si="18"/>
        <v>0</v>
      </c>
      <c r="AB36" s="427" t="str">
        <f t="shared" si="11"/>
        <v>Utilities Cost - Other Chilled Water</v>
      </c>
      <c r="AC36" s="424" t="e">
        <f t="shared" si="19"/>
        <v>#REF!</v>
      </c>
      <c r="AD36" s="424" t="e">
        <f t="shared" si="19"/>
        <v>#REF!</v>
      </c>
      <c r="AE36" s="424" t="e">
        <f t="shared" si="19"/>
        <v>#REF!</v>
      </c>
      <c r="AF36" s="424" t="e">
        <f t="shared" si="19"/>
        <v>#REF!</v>
      </c>
      <c r="AG36" s="424" t="e">
        <f t="shared" si="19"/>
        <v>#REF!</v>
      </c>
      <c r="AH36" s="424" t="e">
        <f t="shared" si="19"/>
        <v>#REF!</v>
      </c>
      <c r="AI36" s="424" t="e">
        <f t="shared" si="19"/>
        <v>#REF!</v>
      </c>
      <c r="AJ36" s="424" t="e">
        <f t="shared" si="19"/>
        <v>#REF!</v>
      </c>
      <c r="AK36" s="424" t="e">
        <f t="shared" si="19"/>
        <v>#REF!</v>
      </c>
      <c r="AL36" s="424" t="e">
        <f t="shared" si="19"/>
        <v>#REF!</v>
      </c>
      <c r="AM36" s="424" t="e">
        <f t="shared" si="19"/>
        <v>#REF!</v>
      </c>
      <c r="AN36" s="424" t="e">
        <f t="shared" si="19"/>
        <v>#REF!</v>
      </c>
      <c r="AO36" s="424" t="e">
        <f t="shared" si="19"/>
        <v>#REF!</v>
      </c>
      <c r="AP36" s="424" t="e">
        <f t="shared" si="19"/>
        <v>#REF!</v>
      </c>
      <c r="AQ36" s="424" t="e">
        <f t="shared" si="19"/>
        <v>#REF!</v>
      </c>
      <c r="AR36" s="424" t="e">
        <f t="shared" si="19"/>
        <v>#REF!</v>
      </c>
      <c r="AS36" s="424" t="e">
        <f t="shared" si="20"/>
        <v>#REF!</v>
      </c>
      <c r="AT36" s="424" t="e">
        <f t="shared" si="20"/>
        <v>#REF!</v>
      </c>
      <c r="AU36" s="424" t="e">
        <f t="shared" si="20"/>
        <v>#REF!</v>
      </c>
      <c r="AV36" s="424" t="e">
        <f t="shared" si="20"/>
        <v>#REF!</v>
      </c>
      <c r="AW36" s="424" t="e">
        <f t="shared" si="20"/>
        <v>#REF!</v>
      </c>
      <c r="AX36" s="424" t="e">
        <f t="shared" si="20"/>
        <v>#REF!</v>
      </c>
      <c r="AY36" s="424" t="e">
        <f t="shared" si="20"/>
        <v>#REF!</v>
      </c>
      <c r="AZ36" s="424" t="e">
        <f t="shared" si="20"/>
        <v>#REF!</v>
      </c>
      <c r="BA36" s="424" t="e">
        <f t="shared" si="20"/>
        <v>#REF!</v>
      </c>
      <c r="BB36" s="424" t="e">
        <f t="shared" si="20"/>
        <v>#REF!</v>
      </c>
      <c r="BC36" s="424" t="e">
        <f t="shared" si="20"/>
        <v>#REF!</v>
      </c>
      <c r="BD36" s="424" t="e">
        <f t="shared" si="20"/>
        <v>#REF!</v>
      </c>
      <c r="BE36" s="424" t="e">
        <f t="shared" si="20"/>
        <v>#REF!</v>
      </c>
      <c r="BF36" s="424" t="e">
        <f t="shared" si="20"/>
        <v>#REF!</v>
      </c>
      <c r="BG36" s="424" t="e">
        <f t="shared" si="20"/>
        <v>#REF!</v>
      </c>
      <c r="BH36" s="411">
        <f t="shared" si="21"/>
        <v>30</v>
      </c>
      <c r="BI36" s="421" t="e">
        <f t="shared" si="13"/>
        <v>#REF!</v>
      </c>
    </row>
    <row r="37" spans="2:61" s="407" customFormat="1" hidden="1">
      <c r="B37" s="413" t="s">
        <v>439</v>
      </c>
      <c r="C37" s="414" t="str">
        <f>[1]Inputs!$A$27</f>
        <v>CUP Steam</v>
      </c>
      <c r="D37" s="446"/>
      <c r="E37" s="447" t="str">
        <f t="shared" si="22"/>
        <v>MMBtu</v>
      </c>
      <c r="F37" s="448">
        <f>INDEX([1]Inputs!$A$16:$C$28,MATCH($C37,[1]Inputs!$A$16:$A$28,0),2)</f>
        <v>15.975199999999999</v>
      </c>
      <c r="G37" s="449" t="str">
        <f>INDEX([1]Inputs!$A$16:$C$28,MATCH($C37,[1]Inputs!$A$16:$A$28,0),3)</f>
        <v>$/MMBtu</v>
      </c>
      <c r="H37" s="450">
        <f t="shared" si="9"/>
        <v>0</v>
      </c>
      <c r="I37" s="416">
        <v>1</v>
      </c>
      <c r="J37" s="451">
        <v>1</v>
      </c>
      <c r="K37" s="418">
        <f>IF(J37=0,0,_xlfn.CEILING.PRECISE(([1]Inputs!$F$1+IF(I37=0,0,-I37+1))/J37))</f>
        <v>30</v>
      </c>
      <c r="L37" s="419"/>
      <c r="M37" s="424">
        <f t="shared" si="10"/>
        <v>0</v>
      </c>
      <c r="N37" s="452">
        <f t="shared" si="4"/>
        <v>0</v>
      </c>
      <c r="O37" s="422"/>
      <c r="P37" s="423">
        <f t="shared" si="14"/>
        <v>1.01</v>
      </c>
      <c r="Q37" s="423">
        <f t="shared" si="15"/>
        <v>0.97115384615384615</v>
      </c>
      <c r="R37" s="423">
        <f t="shared" si="16"/>
        <v>0.97115384615384615</v>
      </c>
      <c r="S37" s="423">
        <f t="shared" si="17"/>
        <v>20.260344616898134</v>
      </c>
      <c r="T37" s="423">
        <f t="shared" si="6"/>
        <v>0.97115384615384615</v>
      </c>
      <c r="U37" s="424">
        <f t="shared" si="7"/>
        <v>0</v>
      </c>
      <c r="V37" s="406"/>
      <c r="W37" s="453">
        <f t="shared" si="23"/>
        <v>1</v>
      </c>
      <c r="X37" s="454">
        <f t="shared" si="24"/>
        <v>30</v>
      </c>
      <c r="Y37" s="455" t="str">
        <f t="shared" si="25"/>
        <v>CUP Steam</v>
      </c>
      <c r="Z37" s="456">
        <f t="shared" si="18"/>
        <v>0</v>
      </c>
      <c r="AB37" s="427" t="str">
        <f t="shared" si="11"/>
        <v>Utilities Cost - CUP Steam</v>
      </c>
      <c r="AC37" s="424" t="e">
        <f t="shared" si="19"/>
        <v>#REF!</v>
      </c>
      <c r="AD37" s="424" t="e">
        <f t="shared" si="19"/>
        <v>#REF!</v>
      </c>
      <c r="AE37" s="424" t="e">
        <f t="shared" si="19"/>
        <v>#REF!</v>
      </c>
      <c r="AF37" s="424" t="e">
        <f t="shared" si="19"/>
        <v>#REF!</v>
      </c>
      <c r="AG37" s="424" t="e">
        <f t="shared" si="19"/>
        <v>#REF!</v>
      </c>
      <c r="AH37" s="424" t="e">
        <f t="shared" si="19"/>
        <v>#REF!</v>
      </c>
      <c r="AI37" s="424" t="e">
        <f t="shared" si="19"/>
        <v>#REF!</v>
      </c>
      <c r="AJ37" s="424" t="e">
        <f t="shared" si="19"/>
        <v>#REF!</v>
      </c>
      <c r="AK37" s="424" t="e">
        <f t="shared" si="19"/>
        <v>#REF!</v>
      </c>
      <c r="AL37" s="424" t="e">
        <f t="shared" si="19"/>
        <v>#REF!</v>
      </c>
      <c r="AM37" s="424" t="e">
        <f t="shared" si="19"/>
        <v>#REF!</v>
      </c>
      <c r="AN37" s="424" t="e">
        <f t="shared" si="19"/>
        <v>#REF!</v>
      </c>
      <c r="AO37" s="424" t="e">
        <f t="shared" si="19"/>
        <v>#REF!</v>
      </c>
      <c r="AP37" s="424" t="e">
        <f t="shared" si="19"/>
        <v>#REF!</v>
      </c>
      <c r="AQ37" s="424" t="e">
        <f t="shared" si="19"/>
        <v>#REF!</v>
      </c>
      <c r="AR37" s="424" t="e">
        <f t="shared" si="19"/>
        <v>#REF!</v>
      </c>
      <c r="AS37" s="424" t="e">
        <f t="shared" si="20"/>
        <v>#REF!</v>
      </c>
      <c r="AT37" s="424" t="e">
        <f t="shared" si="20"/>
        <v>#REF!</v>
      </c>
      <c r="AU37" s="424" t="e">
        <f t="shared" si="20"/>
        <v>#REF!</v>
      </c>
      <c r="AV37" s="424" t="e">
        <f t="shared" si="20"/>
        <v>#REF!</v>
      </c>
      <c r="AW37" s="424" t="e">
        <f t="shared" si="20"/>
        <v>#REF!</v>
      </c>
      <c r="AX37" s="424" t="e">
        <f t="shared" si="20"/>
        <v>#REF!</v>
      </c>
      <c r="AY37" s="424" t="e">
        <f t="shared" si="20"/>
        <v>#REF!</v>
      </c>
      <c r="AZ37" s="424" t="e">
        <f t="shared" si="20"/>
        <v>#REF!</v>
      </c>
      <c r="BA37" s="424" t="e">
        <f t="shared" si="20"/>
        <v>#REF!</v>
      </c>
      <c r="BB37" s="424" t="e">
        <f t="shared" si="20"/>
        <v>#REF!</v>
      </c>
      <c r="BC37" s="424" t="e">
        <f t="shared" si="20"/>
        <v>#REF!</v>
      </c>
      <c r="BD37" s="424" t="e">
        <f t="shared" si="20"/>
        <v>#REF!</v>
      </c>
      <c r="BE37" s="424" t="e">
        <f t="shared" si="20"/>
        <v>#REF!</v>
      </c>
      <c r="BF37" s="424" t="e">
        <f t="shared" si="20"/>
        <v>#REF!</v>
      </c>
      <c r="BG37" s="424" t="e">
        <f t="shared" si="20"/>
        <v>#REF!</v>
      </c>
      <c r="BH37" s="411">
        <f t="shared" si="21"/>
        <v>30</v>
      </c>
      <c r="BI37" s="421" t="e">
        <f t="shared" si="13"/>
        <v>#REF!</v>
      </c>
    </row>
    <row r="38" spans="2:61" s="407" customFormat="1" hidden="1">
      <c r="B38" s="413" t="s">
        <v>439</v>
      </c>
      <c r="C38" s="414" t="str">
        <f>[1]Inputs!$A$28</f>
        <v>Veolia Steam</v>
      </c>
      <c r="D38" s="446"/>
      <c r="E38" s="447" t="str">
        <f t="shared" si="22"/>
        <v>MMBtu</v>
      </c>
      <c r="F38" s="448">
        <f>INDEX([1]Inputs!$A$16:$C$28,MATCH($C38,[1]Inputs!$A$16:$A$28,0),2)</f>
        <v>15.975199999999999</v>
      </c>
      <c r="G38" s="449" t="str">
        <f>INDEX([1]Inputs!$A$16:$C$28,MATCH($C38,[1]Inputs!$A$16:$A$28,0),3)</f>
        <v>$/MMBtu</v>
      </c>
      <c r="H38" s="450">
        <f t="shared" si="9"/>
        <v>0</v>
      </c>
      <c r="I38" s="416">
        <v>1</v>
      </c>
      <c r="J38" s="451">
        <v>1</v>
      </c>
      <c r="K38" s="418">
        <f>IF(J38=0,0,_xlfn.CEILING.PRECISE(([1]Inputs!$F$1+IF(I38=0,0,-I38+1))/J38))</f>
        <v>30</v>
      </c>
      <c r="L38" s="419"/>
      <c r="M38" s="424">
        <f t="shared" si="10"/>
        <v>0</v>
      </c>
      <c r="N38" s="452">
        <f t="shared" si="4"/>
        <v>0</v>
      </c>
      <c r="O38" s="422"/>
      <c r="P38" s="423">
        <f t="shared" si="14"/>
        <v>1.01</v>
      </c>
      <c r="Q38" s="423">
        <f t="shared" si="15"/>
        <v>0.97115384615384615</v>
      </c>
      <c r="R38" s="423">
        <f t="shared" si="16"/>
        <v>0.97115384615384615</v>
      </c>
      <c r="S38" s="423">
        <f t="shared" si="17"/>
        <v>20.260344616898134</v>
      </c>
      <c r="T38" s="423">
        <f t="shared" si="6"/>
        <v>0.97115384615384615</v>
      </c>
      <c r="U38" s="424">
        <f t="shared" si="7"/>
        <v>0</v>
      </c>
      <c r="V38" s="406"/>
      <c r="W38" s="453">
        <f t="shared" si="23"/>
        <v>1</v>
      </c>
      <c r="X38" s="454">
        <f t="shared" si="24"/>
        <v>30</v>
      </c>
      <c r="Y38" s="455" t="str">
        <f t="shared" si="25"/>
        <v>Veolia Steam</v>
      </c>
      <c r="Z38" s="456">
        <f t="shared" si="18"/>
        <v>0</v>
      </c>
      <c r="AB38" s="427" t="str">
        <f t="shared" si="11"/>
        <v>Utilities Cost - Veolia Steam</v>
      </c>
      <c r="AC38" s="424" t="e">
        <f t="shared" si="19"/>
        <v>#REF!</v>
      </c>
      <c r="AD38" s="424" t="e">
        <f t="shared" si="19"/>
        <v>#REF!</v>
      </c>
      <c r="AE38" s="424" t="e">
        <f t="shared" si="19"/>
        <v>#REF!</v>
      </c>
      <c r="AF38" s="424" t="e">
        <f t="shared" si="19"/>
        <v>#REF!</v>
      </c>
      <c r="AG38" s="424" t="e">
        <f t="shared" si="19"/>
        <v>#REF!</v>
      </c>
      <c r="AH38" s="424" t="e">
        <f t="shared" si="19"/>
        <v>#REF!</v>
      </c>
      <c r="AI38" s="424" t="e">
        <f t="shared" si="19"/>
        <v>#REF!</v>
      </c>
      <c r="AJ38" s="424" t="e">
        <f t="shared" si="19"/>
        <v>#REF!</v>
      </c>
      <c r="AK38" s="424" t="e">
        <f t="shared" si="19"/>
        <v>#REF!</v>
      </c>
      <c r="AL38" s="424" t="e">
        <f t="shared" si="19"/>
        <v>#REF!</v>
      </c>
      <c r="AM38" s="424" t="e">
        <f t="shared" si="19"/>
        <v>#REF!</v>
      </c>
      <c r="AN38" s="424" t="e">
        <f t="shared" si="19"/>
        <v>#REF!</v>
      </c>
      <c r="AO38" s="424" t="e">
        <f t="shared" si="19"/>
        <v>#REF!</v>
      </c>
      <c r="AP38" s="424" t="e">
        <f t="shared" si="19"/>
        <v>#REF!</v>
      </c>
      <c r="AQ38" s="424" t="e">
        <f t="shared" si="19"/>
        <v>#REF!</v>
      </c>
      <c r="AR38" s="424" t="e">
        <f t="shared" si="19"/>
        <v>#REF!</v>
      </c>
      <c r="AS38" s="424" t="e">
        <f t="shared" si="20"/>
        <v>#REF!</v>
      </c>
      <c r="AT38" s="424" t="e">
        <f t="shared" si="20"/>
        <v>#REF!</v>
      </c>
      <c r="AU38" s="424" t="e">
        <f t="shared" si="20"/>
        <v>#REF!</v>
      </c>
      <c r="AV38" s="424" t="e">
        <f t="shared" si="20"/>
        <v>#REF!</v>
      </c>
      <c r="AW38" s="424" t="e">
        <f t="shared" si="20"/>
        <v>#REF!</v>
      </c>
      <c r="AX38" s="424" t="e">
        <f t="shared" si="20"/>
        <v>#REF!</v>
      </c>
      <c r="AY38" s="424" t="e">
        <f t="shared" si="20"/>
        <v>#REF!</v>
      </c>
      <c r="AZ38" s="424" t="e">
        <f t="shared" si="20"/>
        <v>#REF!</v>
      </c>
      <c r="BA38" s="424" t="e">
        <f t="shared" si="20"/>
        <v>#REF!</v>
      </c>
      <c r="BB38" s="424" t="e">
        <f t="shared" si="20"/>
        <v>#REF!</v>
      </c>
      <c r="BC38" s="424" t="e">
        <f t="shared" si="20"/>
        <v>#REF!</v>
      </c>
      <c r="BD38" s="424" t="e">
        <f t="shared" si="20"/>
        <v>#REF!</v>
      </c>
      <c r="BE38" s="424" t="e">
        <f t="shared" si="20"/>
        <v>#REF!</v>
      </c>
      <c r="BF38" s="424" t="e">
        <f t="shared" si="20"/>
        <v>#REF!</v>
      </c>
      <c r="BG38" s="424" t="e">
        <f t="shared" si="20"/>
        <v>#REF!</v>
      </c>
      <c r="BH38" s="411">
        <f t="shared" si="21"/>
        <v>30</v>
      </c>
      <c r="BI38" s="421" t="e">
        <f t="shared" si="13"/>
        <v>#REF!</v>
      </c>
    </row>
    <row r="39" spans="2:61" s="407" customFormat="1" hidden="1">
      <c r="B39" s="413" t="s">
        <v>439</v>
      </c>
      <c r="C39" s="414" t="str">
        <f>[1]Inputs!$A$23</f>
        <v>Cambridge Water</v>
      </c>
      <c r="D39" s="446"/>
      <c r="E39" s="447" t="str">
        <f>SUBSTITUTE(G39,"$/","")</f>
        <v>Gallon</v>
      </c>
      <c r="F39" s="448">
        <f>INDEX([1]Inputs!$A$16:$C$28,MATCH($C39,[1]Inputs!$A$16:$A$28,0),2)</f>
        <v>3</v>
      </c>
      <c r="G39" s="449" t="str">
        <f>INDEX([1]Inputs!$A$16:$C$28,MATCH($C39,[1]Inputs!$A$16:$A$28,0),3)</f>
        <v>$/Gallon</v>
      </c>
      <c r="H39" s="450">
        <f t="shared" si="9"/>
        <v>0</v>
      </c>
      <c r="I39" s="416">
        <v>1</v>
      </c>
      <c r="J39" s="451">
        <v>1</v>
      </c>
      <c r="K39" s="418">
        <f>IF(J39=0,0,_xlfn.CEILING.PRECISE(([1]Inputs!$F$1+IF(I39=0,0,-I39+1))/J39))</f>
        <v>30</v>
      </c>
      <c r="L39" s="419"/>
      <c r="M39" s="424">
        <f t="shared" si="10"/>
        <v>0</v>
      </c>
      <c r="N39" s="452">
        <f t="shared" si="4"/>
        <v>0</v>
      </c>
      <c r="O39" s="422"/>
      <c r="P39" s="423">
        <f t="shared" ref="P39" si="26">((1+E_rate)*(1+L39))</f>
        <v>1.01</v>
      </c>
      <c r="Q39" s="423">
        <f t="shared" si="15"/>
        <v>0.97115384615384615</v>
      </c>
      <c r="R39" s="423">
        <f t="shared" ref="R39" si="27">($P39/(1+D_rate))^J39</f>
        <v>0.97115384615384615</v>
      </c>
      <c r="S39" s="423">
        <f t="shared" si="17"/>
        <v>20.260344616898134</v>
      </c>
      <c r="T39" s="423">
        <f t="shared" si="6"/>
        <v>0.97115384615384615</v>
      </c>
      <c r="U39" s="424">
        <f t="shared" si="7"/>
        <v>0</v>
      </c>
      <c r="V39" s="406"/>
      <c r="W39" s="453">
        <f>1+IF(H39*L39&gt;0,L39,-L39)</f>
        <v>1</v>
      </c>
      <c r="X39" s="454">
        <f>IF(W39=1,$K39,(1-(W39^J39)^$K39)/(1-(W39^J39))*W39)</f>
        <v>30</v>
      </c>
      <c r="Y39" s="455" t="str">
        <f>C39</f>
        <v>Cambridge Water</v>
      </c>
      <c r="Z39" s="456">
        <f t="shared" si="18"/>
        <v>0</v>
      </c>
      <c r="AB39" s="427" t="str">
        <f t="shared" si="11"/>
        <v>Utilities Cost - Cambridge Water</v>
      </c>
      <c r="AC39" s="424" t="e">
        <f t="shared" si="19"/>
        <v>#REF!</v>
      </c>
      <c r="AD39" s="424" t="e">
        <f t="shared" si="19"/>
        <v>#REF!</v>
      </c>
      <c r="AE39" s="424" t="e">
        <f t="shared" si="19"/>
        <v>#REF!</v>
      </c>
      <c r="AF39" s="424" t="e">
        <f t="shared" si="19"/>
        <v>#REF!</v>
      </c>
      <c r="AG39" s="424" t="e">
        <f t="shared" si="19"/>
        <v>#REF!</v>
      </c>
      <c r="AH39" s="424" t="e">
        <f t="shared" si="19"/>
        <v>#REF!</v>
      </c>
      <c r="AI39" s="424" t="e">
        <f t="shared" si="19"/>
        <v>#REF!</v>
      </c>
      <c r="AJ39" s="424" t="e">
        <f t="shared" si="19"/>
        <v>#REF!</v>
      </c>
      <c r="AK39" s="424" t="e">
        <f t="shared" si="19"/>
        <v>#REF!</v>
      </c>
      <c r="AL39" s="424" t="e">
        <f t="shared" si="19"/>
        <v>#REF!</v>
      </c>
      <c r="AM39" s="424" t="e">
        <f t="shared" si="19"/>
        <v>#REF!</v>
      </c>
      <c r="AN39" s="424" t="e">
        <f t="shared" si="19"/>
        <v>#REF!</v>
      </c>
      <c r="AO39" s="424" t="e">
        <f t="shared" si="19"/>
        <v>#REF!</v>
      </c>
      <c r="AP39" s="424" t="e">
        <f t="shared" si="19"/>
        <v>#REF!</v>
      </c>
      <c r="AQ39" s="424" t="e">
        <f t="shared" si="19"/>
        <v>#REF!</v>
      </c>
      <c r="AR39" s="424" t="e">
        <f t="shared" si="19"/>
        <v>#REF!</v>
      </c>
      <c r="AS39" s="424" t="e">
        <f t="shared" si="20"/>
        <v>#REF!</v>
      </c>
      <c r="AT39" s="424" t="e">
        <f t="shared" si="20"/>
        <v>#REF!</v>
      </c>
      <c r="AU39" s="424" t="e">
        <f t="shared" si="20"/>
        <v>#REF!</v>
      </c>
      <c r="AV39" s="424" t="e">
        <f t="shared" si="20"/>
        <v>#REF!</v>
      </c>
      <c r="AW39" s="424" t="e">
        <f t="shared" si="20"/>
        <v>#REF!</v>
      </c>
      <c r="AX39" s="424" t="e">
        <f t="shared" si="20"/>
        <v>#REF!</v>
      </c>
      <c r="AY39" s="424" t="e">
        <f t="shared" si="20"/>
        <v>#REF!</v>
      </c>
      <c r="AZ39" s="424" t="e">
        <f t="shared" si="20"/>
        <v>#REF!</v>
      </c>
      <c r="BA39" s="424" t="e">
        <f t="shared" si="20"/>
        <v>#REF!</v>
      </c>
      <c r="BB39" s="424" t="e">
        <f t="shared" si="20"/>
        <v>#REF!</v>
      </c>
      <c r="BC39" s="424" t="e">
        <f t="shared" si="20"/>
        <v>#REF!</v>
      </c>
      <c r="BD39" s="424" t="e">
        <f t="shared" si="20"/>
        <v>#REF!</v>
      </c>
      <c r="BE39" s="424" t="e">
        <f t="shared" si="20"/>
        <v>#REF!</v>
      </c>
      <c r="BF39" s="424" t="e">
        <f t="shared" si="20"/>
        <v>#REF!</v>
      </c>
      <c r="BG39" s="424" t="e">
        <f t="shared" si="20"/>
        <v>#REF!</v>
      </c>
      <c r="BH39" s="411">
        <f t="shared" si="21"/>
        <v>30</v>
      </c>
      <c r="BI39" s="421" t="e">
        <f>SUM(AC39:BG39)</f>
        <v>#REF!</v>
      </c>
    </row>
    <row r="40" spans="2:61" s="407" customFormat="1" hidden="1">
      <c r="B40" s="413" t="s">
        <v>439</v>
      </c>
      <c r="C40" s="414" t="str">
        <f>[1]Inputs!$A$24</f>
        <v>MWRA Sewer</v>
      </c>
      <c r="D40" s="446"/>
      <c r="E40" s="447" t="str">
        <f t="shared" si="22"/>
        <v>Gallon</v>
      </c>
      <c r="F40" s="448">
        <f>INDEX([1]Inputs!$A$16:$C$28,MATCH($C40,[1]Inputs!$A$16:$A$28,0),2)</f>
        <v>3</v>
      </c>
      <c r="G40" s="449" t="str">
        <f>INDEX([1]Inputs!$A$16:$C$28,MATCH($C40,[1]Inputs!$A$16:$A$28,0),3)</f>
        <v>$/Gallon</v>
      </c>
      <c r="H40" s="450">
        <f t="shared" si="9"/>
        <v>0</v>
      </c>
      <c r="I40" s="416">
        <v>1</v>
      </c>
      <c r="J40" s="451">
        <v>1</v>
      </c>
      <c r="K40" s="418">
        <f>IF(J40=0,0,_xlfn.CEILING.PRECISE(([1]Inputs!$F$1+IF(I40=0,0,-I40+1))/J40))</f>
        <v>30</v>
      </c>
      <c r="L40" s="419"/>
      <c r="M40" s="424">
        <f t="shared" si="10"/>
        <v>0</v>
      </c>
      <c r="N40" s="452">
        <f t="shared" si="4"/>
        <v>0</v>
      </c>
      <c r="O40" s="422"/>
      <c r="P40" s="423">
        <f t="shared" ref="P40" si="28">((1+E_rate)*(1+L40))</f>
        <v>1.01</v>
      </c>
      <c r="Q40" s="423">
        <f t="shared" si="15"/>
        <v>0.97115384615384615</v>
      </c>
      <c r="R40" s="423">
        <f t="shared" ref="R40" si="29">($P40/(1+D_rate))^J40</f>
        <v>0.97115384615384615</v>
      </c>
      <c r="S40" s="423">
        <f t="shared" si="17"/>
        <v>20.260344616898134</v>
      </c>
      <c r="T40" s="423">
        <f t="shared" si="6"/>
        <v>0.97115384615384615</v>
      </c>
      <c r="U40" s="424">
        <f t="shared" si="7"/>
        <v>0</v>
      </c>
      <c r="V40" s="406"/>
      <c r="W40" s="453">
        <f>1+IF(H40*L40&gt;0,L40,-L40)</f>
        <v>1</v>
      </c>
      <c r="X40" s="454">
        <f>IF(W40=1,$K40,(1-(W40^J40)^$K40)/(1-(W40^J40))*W40)</f>
        <v>30</v>
      </c>
      <c r="Y40" s="455" t="str">
        <f t="shared" ref="Y40" si="30">C40</f>
        <v>MWRA Sewer</v>
      </c>
      <c r="Z40" s="456">
        <f t="shared" si="18"/>
        <v>0</v>
      </c>
      <c r="AB40" s="427" t="str">
        <f t="shared" si="11"/>
        <v>Utilities Cost - MWRA Sewer</v>
      </c>
      <c r="AC40" s="424" t="e">
        <f t="shared" si="19"/>
        <v>#REF!</v>
      </c>
      <c r="AD40" s="424" t="e">
        <f t="shared" si="19"/>
        <v>#REF!</v>
      </c>
      <c r="AE40" s="424" t="e">
        <f t="shared" si="19"/>
        <v>#REF!</v>
      </c>
      <c r="AF40" s="424" t="e">
        <f t="shared" si="19"/>
        <v>#REF!</v>
      </c>
      <c r="AG40" s="424" t="e">
        <f t="shared" si="19"/>
        <v>#REF!</v>
      </c>
      <c r="AH40" s="424" t="e">
        <f t="shared" si="19"/>
        <v>#REF!</v>
      </c>
      <c r="AI40" s="424" t="e">
        <f t="shared" si="19"/>
        <v>#REF!</v>
      </c>
      <c r="AJ40" s="424" t="e">
        <f t="shared" si="19"/>
        <v>#REF!</v>
      </c>
      <c r="AK40" s="424" t="e">
        <f t="shared" si="19"/>
        <v>#REF!</v>
      </c>
      <c r="AL40" s="424" t="e">
        <f t="shared" si="19"/>
        <v>#REF!</v>
      </c>
      <c r="AM40" s="424" t="e">
        <f t="shared" si="19"/>
        <v>#REF!</v>
      </c>
      <c r="AN40" s="424" t="e">
        <f t="shared" si="19"/>
        <v>#REF!</v>
      </c>
      <c r="AO40" s="424" t="e">
        <f t="shared" si="19"/>
        <v>#REF!</v>
      </c>
      <c r="AP40" s="424" t="e">
        <f t="shared" si="19"/>
        <v>#REF!</v>
      </c>
      <c r="AQ40" s="424" t="e">
        <f t="shared" si="19"/>
        <v>#REF!</v>
      </c>
      <c r="AR40" s="424" t="e">
        <f t="shared" si="19"/>
        <v>#REF!</v>
      </c>
      <c r="AS40" s="424" t="e">
        <f t="shared" si="20"/>
        <v>#REF!</v>
      </c>
      <c r="AT40" s="424" t="e">
        <f t="shared" si="20"/>
        <v>#REF!</v>
      </c>
      <c r="AU40" s="424" t="e">
        <f t="shared" si="20"/>
        <v>#REF!</v>
      </c>
      <c r="AV40" s="424" t="e">
        <f t="shared" si="20"/>
        <v>#REF!</v>
      </c>
      <c r="AW40" s="424" t="e">
        <f t="shared" si="20"/>
        <v>#REF!</v>
      </c>
      <c r="AX40" s="424" t="e">
        <f t="shared" si="20"/>
        <v>#REF!</v>
      </c>
      <c r="AY40" s="424" t="e">
        <f t="shared" si="20"/>
        <v>#REF!</v>
      </c>
      <c r="AZ40" s="424" t="e">
        <f t="shared" si="20"/>
        <v>#REF!</v>
      </c>
      <c r="BA40" s="424" t="e">
        <f t="shared" si="20"/>
        <v>#REF!</v>
      </c>
      <c r="BB40" s="424" t="e">
        <f t="shared" si="20"/>
        <v>#REF!</v>
      </c>
      <c r="BC40" s="424" t="e">
        <f t="shared" si="20"/>
        <v>#REF!</v>
      </c>
      <c r="BD40" s="424" t="e">
        <f t="shared" si="20"/>
        <v>#REF!</v>
      </c>
      <c r="BE40" s="424" t="e">
        <f t="shared" si="20"/>
        <v>#REF!</v>
      </c>
      <c r="BF40" s="424" t="e">
        <f t="shared" si="20"/>
        <v>#REF!</v>
      </c>
      <c r="BG40" s="424" t="e">
        <f t="shared" si="20"/>
        <v>#REF!</v>
      </c>
      <c r="BH40" s="411">
        <f t="shared" si="21"/>
        <v>30</v>
      </c>
      <c r="BI40" s="421" t="e">
        <f>SUM(AC40:BG40)</f>
        <v>#REF!</v>
      </c>
    </row>
    <row r="41" spans="2:61" s="404" customFormat="1" hidden="1">
      <c r="B41" s="759" t="s">
        <v>474</v>
      </c>
      <c r="C41" s="760"/>
      <c r="D41" s="760"/>
      <c r="E41" s="760"/>
      <c r="F41" s="760"/>
      <c r="G41" s="760"/>
      <c r="H41" s="760"/>
      <c r="I41" s="760"/>
      <c r="J41" s="760"/>
      <c r="K41" s="760"/>
      <c r="L41" s="760"/>
      <c r="M41" s="760"/>
      <c r="N41" s="761"/>
      <c r="O41" s="403"/>
      <c r="P41" s="403"/>
      <c r="Q41" s="403"/>
      <c r="R41" s="403"/>
      <c r="T41" s="405"/>
      <c r="U41" s="431"/>
      <c r="V41" s="406"/>
      <c r="W41" s="457"/>
      <c r="X41" s="458"/>
      <c r="Y41" s="459"/>
      <c r="Z41" s="458"/>
      <c r="AB41" s="427"/>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10"/>
      <c r="BH41" s="411"/>
      <c r="BI41" s="421"/>
    </row>
    <row r="42" spans="2:61" s="404" customFormat="1" hidden="1">
      <c r="B42" s="417" t="s">
        <v>474</v>
      </c>
      <c r="C42" s="460" t="s">
        <v>469</v>
      </c>
      <c r="D42" s="754" t="s">
        <v>475</v>
      </c>
      <c r="E42" s="754"/>
      <c r="F42" s="754"/>
      <c r="G42" s="754"/>
      <c r="H42" s="450">
        <f>'[1]MIT Maintenance'!$K$34</f>
        <v>0</v>
      </c>
      <c r="I42" s="461">
        <v>1</v>
      </c>
      <c r="J42" s="417">
        <v>1</v>
      </c>
      <c r="K42" s="418">
        <f>IF(J42=0,0,_xlfn.CEILING.PRECISE(([1]Inputs!$F$1+IF(I42=0,0,-I42+1))/J42))</f>
        <v>30</v>
      </c>
      <c r="L42" s="419">
        <v>0</v>
      </c>
      <c r="M42" s="420">
        <f>H42*K42</f>
        <v>0</v>
      </c>
      <c r="N42" s="420">
        <f t="shared" ref="N42:N44" si="31">U42</f>
        <v>0</v>
      </c>
      <c r="O42" s="403"/>
      <c r="P42" s="423">
        <f t="shared" ref="P42" si="32">((1+E_rate)*(1+L42))</f>
        <v>1.01</v>
      </c>
      <c r="Q42" s="423">
        <f t="shared" si="15"/>
        <v>0.97115384615384615</v>
      </c>
      <c r="R42" s="423">
        <f t="shared" ref="R42" si="33">($P42/(1+D_rate))^J42</f>
        <v>0.97115384615384615</v>
      </c>
      <c r="S42" s="423">
        <f t="shared" ref="S42:S44" si="34">IF(R42=1,$K42,(1-R42^$K42)/(1-R42))</f>
        <v>20.260344616898134</v>
      </c>
      <c r="T42" s="423">
        <f t="shared" ref="T42" si="35">Q42^I42</f>
        <v>0.97115384615384615</v>
      </c>
      <c r="U42" s="424">
        <f t="shared" ref="U42" si="36">IF(S42&gt;0,$H42*S42*T42,0)</f>
        <v>0</v>
      </c>
      <c r="V42" s="406"/>
      <c r="W42" s="462"/>
      <c r="X42" s="463"/>
      <c r="Y42" s="403"/>
      <c r="Z42" s="403"/>
      <c r="AB42" s="427" t="str">
        <f>B42</f>
        <v>Maintenance</v>
      </c>
      <c r="AC42" s="424" t="e">
        <f t="shared" si="19"/>
        <v>#REF!</v>
      </c>
      <c r="AD42" s="424" t="e">
        <f t="shared" si="19"/>
        <v>#REF!</v>
      </c>
      <c r="AE42" s="424" t="e">
        <f t="shared" si="19"/>
        <v>#REF!</v>
      </c>
      <c r="AF42" s="424" t="e">
        <f t="shared" si="19"/>
        <v>#REF!</v>
      </c>
      <c r="AG42" s="424" t="e">
        <f t="shared" si="19"/>
        <v>#REF!</v>
      </c>
      <c r="AH42" s="424" t="e">
        <f t="shared" si="19"/>
        <v>#REF!</v>
      </c>
      <c r="AI42" s="424" t="e">
        <f t="shared" si="19"/>
        <v>#REF!</v>
      </c>
      <c r="AJ42" s="424" t="e">
        <f t="shared" si="19"/>
        <v>#REF!</v>
      </c>
      <c r="AK42" s="424" t="e">
        <f t="shared" si="19"/>
        <v>#REF!</v>
      </c>
      <c r="AL42" s="424" t="e">
        <f t="shared" si="19"/>
        <v>#REF!</v>
      </c>
      <c r="AM42" s="424" t="e">
        <f t="shared" si="19"/>
        <v>#REF!</v>
      </c>
      <c r="AN42" s="424" t="e">
        <f t="shared" si="19"/>
        <v>#REF!</v>
      </c>
      <c r="AO42" s="424" t="e">
        <f t="shared" si="19"/>
        <v>#REF!</v>
      </c>
      <c r="AP42" s="424" t="e">
        <f t="shared" si="19"/>
        <v>#REF!</v>
      </c>
      <c r="AQ42" s="424" t="e">
        <f t="shared" si="19"/>
        <v>#REF!</v>
      </c>
      <c r="AR42" s="424" t="e">
        <f t="shared" si="19"/>
        <v>#REF!</v>
      </c>
      <c r="AS42" s="424" t="e">
        <f t="shared" si="20"/>
        <v>#REF!</v>
      </c>
      <c r="AT42" s="424" t="e">
        <f t="shared" si="20"/>
        <v>#REF!</v>
      </c>
      <c r="AU42" s="424" t="e">
        <f t="shared" si="20"/>
        <v>#REF!</v>
      </c>
      <c r="AV42" s="424" t="e">
        <f t="shared" si="20"/>
        <v>#REF!</v>
      </c>
      <c r="AW42" s="424" t="e">
        <f t="shared" si="20"/>
        <v>#REF!</v>
      </c>
      <c r="AX42" s="424" t="e">
        <f t="shared" si="20"/>
        <v>#REF!</v>
      </c>
      <c r="AY42" s="424" t="e">
        <f t="shared" si="20"/>
        <v>#REF!</v>
      </c>
      <c r="AZ42" s="424" t="e">
        <f t="shared" si="20"/>
        <v>#REF!</v>
      </c>
      <c r="BA42" s="424" t="e">
        <f t="shared" si="20"/>
        <v>#REF!</v>
      </c>
      <c r="BB42" s="424" t="e">
        <f t="shared" si="20"/>
        <v>#REF!</v>
      </c>
      <c r="BC42" s="424" t="e">
        <f t="shared" si="20"/>
        <v>#REF!</v>
      </c>
      <c r="BD42" s="424" t="e">
        <f t="shared" si="20"/>
        <v>#REF!</v>
      </c>
      <c r="BE42" s="424" t="e">
        <f t="shared" si="20"/>
        <v>#REF!</v>
      </c>
      <c r="BF42" s="424" t="e">
        <f t="shared" si="20"/>
        <v>#REF!</v>
      </c>
      <c r="BG42" s="424" t="e">
        <f t="shared" si="20"/>
        <v>#REF!</v>
      </c>
      <c r="BH42" s="411">
        <f>IF(H42=0,K42,COUNTIF(AC42:BG42,"&lt;&gt;0"))</f>
        <v>30</v>
      </c>
      <c r="BI42" s="421" t="e">
        <f>SUM(AC42:BG42)</f>
        <v>#REF!</v>
      </c>
    </row>
    <row r="43" spans="2:61" s="404" customFormat="1" hidden="1">
      <c r="B43" s="417" t="s">
        <v>474</v>
      </c>
      <c r="C43" s="460" t="s">
        <v>470</v>
      </c>
      <c r="D43" s="754" t="s">
        <v>476</v>
      </c>
      <c r="E43" s="754"/>
      <c r="F43" s="754"/>
      <c r="G43" s="754"/>
      <c r="H43" s="415"/>
      <c r="I43" s="461">
        <v>1</v>
      </c>
      <c r="J43" s="417"/>
      <c r="K43" s="418">
        <f>IF(J43=0,0,_xlfn.CEILING.PRECISE(([1]Inputs!$F$1+IF(I43=0,0,-I43+1))/J43))</f>
        <v>0</v>
      </c>
      <c r="L43" s="419">
        <v>0</v>
      </c>
      <c r="M43" s="420">
        <f>H43*K43</f>
        <v>0</v>
      </c>
      <c r="N43" s="420">
        <f t="shared" si="31"/>
        <v>0</v>
      </c>
      <c r="O43" s="403"/>
      <c r="P43" s="423">
        <f>((1+E_rate)*(1+L43))</f>
        <v>1.01</v>
      </c>
      <c r="Q43" s="423">
        <f>$P43/(1+D_rate)</f>
        <v>0.97115384615384615</v>
      </c>
      <c r="R43" s="423">
        <f>($P43/(1+D_rate))^J43</f>
        <v>1</v>
      </c>
      <c r="S43" s="423">
        <f t="shared" si="34"/>
        <v>0</v>
      </c>
      <c r="T43" s="423">
        <f t="shared" si="6"/>
        <v>0.97115384615384615</v>
      </c>
      <c r="U43" s="424">
        <f t="shared" si="7"/>
        <v>0</v>
      </c>
      <c r="V43" s="406"/>
      <c r="W43" s="462"/>
      <c r="X43" s="463"/>
      <c r="Y43" s="403"/>
      <c r="Z43" s="403"/>
      <c r="AB43" s="427" t="str">
        <f>B43</f>
        <v>Maintenance</v>
      </c>
      <c r="AC43" s="424" t="e">
        <f t="shared" si="19"/>
        <v>#REF!</v>
      </c>
      <c r="AD43" s="424" t="e">
        <f t="shared" si="19"/>
        <v>#REF!</v>
      </c>
      <c r="AE43" s="424" t="e">
        <f t="shared" si="19"/>
        <v>#REF!</v>
      </c>
      <c r="AF43" s="424" t="e">
        <f t="shared" si="19"/>
        <v>#REF!</v>
      </c>
      <c r="AG43" s="424" t="e">
        <f t="shared" si="19"/>
        <v>#REF!</v>
      </c>
      <c r="AH43" s="424" t="e">
        <f t="shared" si="19"/>
        <v>#REF!</v>
      </c>
      <c r="AI43" s="424" t="e">
        <f t="shared" si="19"/>
        <v>#REF!</v>
      </c>
      <c r="AJ43" s="424" t="e">
        <f t="shared" si="19"/>
        <v>#REF!</v>
      </c>
      <c r="AK43" s="424" t="e">
        <f t="shared" si="19"/>
        <v>#REF!</v>
      </c>
      <c r="AL43" s="424" t="e">
        <f t="shared" si="19"/>
        <v>#REF!</v>
      </c>
      <c r="AM43" s="424" t="e">
        <f t="shared" si="19"/>
        <v>#REF!</v>
      </c>
      <c r="AN43" s="424" t="e">
        <f t="shared" si="19"/>
        <v>#REF!</v>
      </c>
      <c r="AO43" s="424" t="e">
        <f t="shared" si="19"/>
        <v>#REF!</v>
      </c>
      <c r="AP43" s="424" t="e">
        <f t="shared" si="19"/>
        <v>#REF!</v>
      </c>
      <c r="AQ43" s="424" t="e">
        <f t="shared" si="19"/>
        <v>#REF!</v>
      </c>
      <c r="AR43" s="424" t="e">
        <f t="shared" si="19"/>
        <v>#REF!</v>
      </c>
      <c r="AS43" s="424" t="e">
        <f t="shared" si="20"/>
        <v>#REF!</v>
      </c>
      <c r="AT43" s="424" t="e">
        <f t="shared" si="20"/>
        <v>#REF!</v>
      </c>
      <c r="AU43" s="424" t="e">
        <f t="shared" si="20"/>
        <v>#REF!</v>
      </c>
      <c r="AV43" s="424" t="e">
        <f t="shared" si="20"/>
        <v>#REF!</v>
      </c>
      <c r="AW43" s="424" t="e">
        <f t="shared" si="20"/>
        <v>#REF!</v>
      </c>
      <c r="AX43" s="424" t="e">
        <f t="shared" si="20"/>
        <v>#REF!</v>
      </c>
      <c r="AY43" s="424" t="e">
        <f t="shared" si="20"/>
        <v>#REF!</v>
      </c>
      <c r="AZ43" s="424" t="e">
        <f t="shared" si="20"/>
        <v>#REF!</v>
      </c>
      <c r="BA43" s="424" t="e">
        <f t="shared" si="20"/>
        <v>#REF!</v>
      </c>
      <c r="BB43" s="424" t="e">
        <f t="shared" si="20"/>
        <v>#REF!</v>
      </c>
      <c r="BC43" s="424" t="e">
        <f t="shared" si="20"/>
        <v>#REF!</v>
      </c>
      <c r="BD43" s="424" t="e">
        <f t="shared" si="20"/>
        <v>#REF!</v>
      </c>
      <c r="BE43" s="424" t="e">
        <f t="shared" si="20"/>
        <v>#REF!</v>
      </c>
      <c r="BF43" s="424" t="e">
        <f t="shared" si="20"/>
        <v>#REF!</v>
      </c>
      <c r="BG43" s="424" t="e">
        <f t="shared" si="20"/>
        <v>#REF!</v>
      </c>
      <c r="BH43" s="411">
        <f>IF(H43=0,K43,COUNTIF(AC43:BG43,"&lt;&gt;0"))</f>
        <v>0</v>
      </c>
      <c r="BI43" s="421" t="e">
        <f>SUM(AC43:BG43)</f>
        <v>#REF!</v>
      </c>
    </row>
    <row r="44" spans="2:61" s="404" customFormat="1" ht="16.5" hidden="1" thickBot="1">
      <c r="B44" s="464" t="s">
        <v>474</v>
      </c>
      <c r="C44" s="465" t="s">
        <v>472</v>
      </c>
      <c r="D44" s="755" t="s">
        <v>477</v>
      </c>
      <c r="E44" s="755"/>
      <c r="F44" s="755"/>
      <c r="G44" s="755"/>
      <c r="H44" s="466"/>
      <c r="I44" s="467"/>
      <c r="J44" s="464"/>
      <c r="K44" s="468">
        <f>IF(J44=0,0,_xlfn.CEILING.PRECISE(([1]Inputs!$F$1+IF(I44=0,0,-I44+1))/J44))</f>
        <v>0</v>
      </c>
      <c r="L44" s="469">
        <v>0</v>
      </c>
      <c r="M44" s="470">
        <f t="shared" ref="M44" si="37">H44*K44</f>
        <v>0</v>
      </c>
      <c r="N44" s="470">
        <f t="shared" si="31"/>
        <v>0</v>
      </c>
      <c r="O44" s="403"/>
      <c r="P44" s="423">
        <f>((1+E_rate)*(1+L44))</f>
        <v>1.01</v>
      </c>
      <c r="Q44" s="423">
        <f>$P44/(1+D_rate)</f>
        <v>0.97115384615384615</v>
      </c>
      <c r="R44" s="423">
        <f>($P44/(1+D_rate))^J44</f>
        <v>1</v>
      </c>
      <c r="S44" s="423">
        <f t="shared" si="34"/>
        <v>0</v>
      </c>
      <c r="T44" s="423">
        <f t="shared" si="6"/>
        <v>1</v>
      </c>
      <c r="U44" s="424">
        <f t="shared" ref="U44" si="38">IF(S44&gt;0,$H44*S44*T44,)</f>
        <v>0</v>
      </c>
      <c r="V44" s="406"/>
      <c r="W44" s="403"/>
      <c r="X44" s="403"/>
      <c r="Y44" s="403"/>
      <c r="Z44" s="403"/>
      <c r="AB44" s="427" t="str">
        <f>B44</f>
        <v>Maintenance</v>
      </c>
      <c r="AC44" s="424" t="e">
        <f t="shared" si="19"/>
        <v>#REF!</v>
      </c>
      <c r="AD44" s="424" t="e">
        <f t="shared" si="19"/>
        <v>#REF!</v>
      </c>
      <c r="AE44" s="424" t="e">
        <f t="shared" si="19"/>
        <v>#REF!</v>
      </c>
      <c r="AF44" s="424" t="e">
        <f t="shared" si="19"/>
        <v>#REF!</v>
      </c>
      <c r="AG44" s="424" t="e">
        <f t="shared" si="19"/>
        <v>#REF!</v>
      </c>
      <c r="AH44" s="424" t="e">
        <f t="shared" si="19"/>
        <v>#REF!</v>
      </c>
      <c r="AI44" s="424" t="e">
        <f t="shared" si="19"/>
        <v>#REF!</v>
      </c>
      <c r="AJ44" s="424" t="e">
        <f t="shared" si="19"/>
        <v>#REF!</v>
      </c>
      <c r="AK44" s="424" t="e">
        <f t="shared" si="19"/>
        <v>#REF!</v>
      </c>
      <c r="AL44" s="424" t="e">
        <f t="shared" si="19"/>
        <v>#REF!</v>
      </c>
      <c r="AM44" s="424" t="e">
        <f t="shared" si="19"/>
        <v>#REF!</v>
      </c>
      <c r="AN44" s="424" t="e">
        <f t="shared" si="19"/>
        <v>#REF!</v>
      </c>
      <c r="AO44" s="424" t="e">
        <f t="shared" si="19"/>
        <v>#REF!</v>
      </c>
      <c r="AP44" s="424" t="e">
        <f t="shared" si="19"/>
        <v>#REF!</v>
      </c>
      <c r="AQ44" s="424" t="e">
        <f t="shared" si="19"/>
        <v>#REF!</v>
      </c>
      <c r="AR44" s="424" t="e">
        <f t="shared" si="19"/>
        <v>#REF!</v>
      </c>
      <c r="AS44" s="424" t="e">
        <f t="shared" si="20"/>
        <v>#REF!</v>
      </c>
      <c r="AT44" s="424" t="e">
        <f t="shared" si="20"/>
        <v>#REF!</v>
      </c>
      <c r="AU44" s="424" t="e">
        <f t="shared" si="20"/>
        <v>#REF!</v>
      </c>
      <c r="AV44" s="424" t="e">
        <f t="shared" si="20"/>
        <v>#REF!</v>
      </c>
      <c r="AW44" s="424" t="e">
        <f t="shared" si="20"/>
        <v>#REF!</v>
      </c>
      <c r="AX44" s="424" t="e">
        <f t="shared" si="20"/>
        <v>#REF!</v>
      </c>
      <c r="AY44" s="424" t="e">
        <f t="shared" si="20"/>
        <v>#REF!</v>
      </c>
      <c r="AZ44" s="424" t="e">
        <f t="shared" si="20"/>
        <v>#REF!</v>
      </c>
      <c r="BA44" s="424" t="e">
        <f t="shared" si="20"/>
        <v>#REF!</v>
      </c>
      <c r="BB44" s="424" t="e">
        <f t="shared" si="20"/>
        <v>#REF!</v>
      </c>
      <c r="BC44" s="424" t="e">
        <f t="shared" si="20"/>
        <v>#REF!</v>
      </c>
      <c r="BD44" s="424" t="e">
        <f t="shared" si="20"/>
        <v>#REF!</v>
      </c>
      <c r="BE44" s="424" t="e">
        <f t="shared" si="20"/>
        <v>#REF!</v>
      </c>
      <c r="BF44" s="424" t="e">
        <f t="shared" si="20"/>
        <v>#REF!</v>
      </c>
      <c r="BG44" s="424" t="e">
        <f t="shared" si="20"/>
        <v>#REF!</v>
      </c>
      <c r="BH44" s="411">
        <f>IF(H44=0,K44,COUNTIF(AC44:BG44,"&lt;&gt;0"))</f>
        <v>0</v>
      </c>
      <c r="BI44" s="421" t="e">
        <f>SUM(AC44:BG44)</f>
        <v>#REF!</v>
      </c>
    </row>
    <row r="45" spans="2:61" s="251" customFormat="1" ht="16.5" hidden="1" thickBot="1">
      <c r="B45" s="756" t="s">
        <v>440</v>
      </c>
      <c r="C45" s="757"/>
      <c r="D45" s="757"/>
      <c r="E45" s="757"/>
      <c r="F45" s="757"/>
      <c r="G45" s="757"/>
      <c r="H45" s="757"/>
      <c r="I45" s="757"/>
      <c r="J45" s="757"/>
      <c r="K45" s="757"/>
      <c r="L45" s="757"/>
      <c r="M45" s="757"/>
      <c r="N45" s="758"/>
      <c r="T45" s="306"/>
      <c r="U45" s="306"/>
      <c r="W45" s="252"/>
      <c r="X45" s="252"/>
      <c r="AB45" s="793" t="s">
        <v>77</v>
      </c>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3"/>
      <c r="BA45" s="793"/>
      <c r="BB45" s="793"/>
      <c r="BC45" s="793"/>
      <c r="BD45" s="793"/>
      <c r="BE45" s="793"/>
      <c r="BF45" s="793"/>
      <c r="BG45" s="793"/>
      <c r="BH45" s="793"/>
      <c r="BI45" s="793"/>
    </row>
    <row r="46" spans="2:61" ht="16.5" hidden="1" thickBot="1">
      <c r="B46" s="307"/>
      <c r="C46" s="308"/>
      <c r="D46" s="308"/>
      <c r="E46" s="308"/>
      <c r="F46" s="308"/>
      <c r="G46" s="308"/>
      <c r="H46" s="308"/>
      <c r="I46" s="308"/>
      <c r="J46" s="308"/>
      <c r="K46" s="741" t="s">
        <v>441</v>
      </c>
      <c r="L46" s="741"/>
      <c r="M46" s="741"/>
      <c r="N46" s="310">
        <f>SUM(H28:H41)</f>
        <v>0</v>
      </c>
      <c r="AB46" s="471" t="s">
        <v>478</v>
      </c>
      <c r="AC46" s="472" t="e">
        <f t="shared" ref="AC46:BG46" si="39">SUM(AC20:AC45)</f>
        <v>#REF!</v>
      </c>
      <c r="AD46" s="472" t="e">
        <f t="shared" si="39"/>
        <v>#REF!</v>
      </c>
      <c r="AE46" s="472" t="e">
        <f t="shared" si="39"/>
        <v>#REF!</v>
      </c>
      <c r="AF46" s="472" t="e">
        <f t="shared" si="39"/>
        <v>#REF!</v>
      </c>
      <c r="AG46" s="472" t="e">
        <f t="shared" si="39"/>
        <v>#REF!</v>
      </c>
      <c r="AH46" s="472" t="e">
        <f t="shared" si="39"/>
        <v>#REF!</v>
      </c>
      <c r="AI46" s="472" t="e">
        <f t="shared" si="39"/>
        <v>#REF!</v>
      </c>
      <c r="AJ46" s="472" t="e">
        <f t="shared" si="39"/>
        <v>#REF!</v>
      </c>
      <c r="AK46" s="472" t="e">
        <f t="shared" si="39"/>
        <v>#REF!</v>
      </c>
      <c r="AL46" s="472" t="e">
        <f t="shared" si="39"/>
        <v>#REF!</v>
      </c>
      <c r="AM46" s="472" t="e">
        <f t="shared" si="39"/>
        <v>#REF!</v>
      </c>
      <c r="AN46" s="472" t="e">
        <f t="shared" si="39"/>
        <v>#REF!</v>
      </c>
      <c r="AO46" s="472" t="e">
        <f t="shared" si="39"/>
        <v>#REF!</v>
      </c>
      <c r="AP46" s="472" t="e">
        <f t="shared" si="39"/>
        <v>#REF!</v>
      </c>
      <c r="AQ46" s="472" t="e">
        <f t="shared" si="39"/>
        <v>#REF!</v>
      </c>
      <c r="AR46" s="472" t="e">
        <f t="shared" si="39"/>
        <v>#REF!</v>
      </c>
      <c r="AS46" s="472" t="e">
        <f t="shared" si="39"/>
        <v>#REF!</v>
      </c>
      <c r="AT46" s="472" t="e">
        <f t="shared" si="39"/>
        <v>#REF!</v>
      </c>
      <c r="AU46" s="472" t="e">
        <f t="shared" si="39"/>
        <v>#REF!</v>
      </c>
      <c r="AV46" s="472" t="e">
        <f t="shared" si="39"/>
        <v>#REF!</v>
      </c>
      <c r="AW46" s="472" t="e">
        <f t="shared" si="39"/>
        <v>#REF!</v>
      </c>
      <c r="AX46" s="472" t="e">
        <f t="shared" si="39"/>
        <v>#REF!</v>
      </c>
      <c r="AY46" s="472" t="e">
        <f t="shared" si="39"/>
        <v>#REF!</v>
      </c>
      <c r="AZ46" s="472" t="e">
        <f t="shared" si="39"/>
        <v>#REF!</v>
      </c>
      <c r="BA46" s="472" t="e">
        <f t="shared" si="39"/>
        <v>#REF!</v>
      </c>
      <c r="BB46" s="472" t="e">
        <f t="shared" si="39"/>
        <v>#REF!</v>
      </c>
      <c r="BC46" s="472" t="e">
        <f t="shared" si="39"/>
        <v>#REF!</v>
      </c>
      <c r="BD46" s="472" t="e">
        <f t="shared" si="39"/>
        <v>#REF!</v>
      </c>
      <c r="BE46" s="472" t="e">
        <f t="shared" si="39"/>
        <v>#REF!</v>
      </c>
      <c r="BF46" s="472" t="e">
        <f t="shared" si="39"/>
        <v>#REF!</v>
      </c>
      <c r="BG46" s="472" t="e">
        <f t="shared" si="39"/>
        <v>#REF!</v>
      </c>
      <c r="BH46" s="780" t="e">
        <f>SUM(AC46:BG46)</f>
        <v>#REF!</v>
      </c>
      <c r="BI46" s="781"/>
    </row>
    <row r="47" spans="2:61" s="404" customFormat="1" hidden="1">
      <c r="B47" s="473"/>
      <c r="C47" s="403"/>
      <c r="D47" s="403"/>
      <c r="E47" s="403"/>
      <c r="F47" s="403"/>
      <c r="G47" s="403"/>
      <c r="H47" s="403"/>
      <c r="I47" s="403"/>
      <c r="J47" s="403"/>
      <c r="K47" s="784" t="s">
        <v>479</v>
      </c>
      <c r="L47" s="784"/>
      <c r="M47" s="784"/>
      <c r="N47" s="474">
        <f>SUM(N20:N28)</f>
        <v>0</v>
      </c>
      <c r="O47" s="403"/>
      <c r="P47" s="403"/>
      <c r="Q47" s="403"/>
      <c r="R47" s="475"/>
      <c r="S47" s="475"/>
      <c r="T47" s="475"/>
      <c r="U47" s="475"/>
      <c r="V47" s="406"/>
      <c r="W47" s="407"/>
      <c r="X47" s="407"/>
    </row>
    <row r="48" spans="2:61" ht="16.5" hidden="1" thickBot="1">
      <c r="B48" s="311"/>
      <c r="C48" s="312"/>
      <c r="D48" s="312"/>
      <c r="E48" s="312"/>
      <c r="F48" s="312"/>
      <c r="G48" s="312"/>
      <c r="H48" s="313"/>
      <c r="I48" s="313"/>
      <c r="J48" s="313"/>
      <c r="K48" s="744" t="s">
        <v>442</v>
      </c>
      <c r="L48" s="744"/>
      <c r="M48" s="744"/>
      <c r="N48" s="314">
        <f>SUM(N19:N45)</f>
        <v>0</v>
      </c>
      <c r="BH48" s="229"/>
      <c r="BI48" s="229"/>
    </row>
    <row r="49" spans="2:61" ht="16.5" hidden="1" thickBot="1">
      <c r="H49" s="231"/>
      <c r="I49" s="231"/>
      <c r="J49" s="231"/>
      <c r="K49" s="231"/>
      <c r="L49" s="231"/>
      <c r="M49" s="231"/>
      <c r="N49" s="231"/>
    </row>
    <row r="50" spans="2:61" ht="16.5" hidden="1" thickBot="1">
      <c r="B50" s="751" t="s">
        <v>485</v>
      </c>
      <c r="C50" s="752"/>
      <c r="D50" s="752"/>
      <c r="E50" s="752"/>
      <c r="F50" s="752"/>
      <c r="G50" s="752"/>
      <c r="H50" s="752"/>
      <c r="I50" s="752"/>
      <c r="J50" s="752"/>
      <c r="K50" s="752"/>
      <c r="L50" s="752"/>
      <c r="M50" s="752"/>
      <c r="N50" s="753"/>
      <c r="O50" s="250"/>
      <c r="P50" s="250"/>
      <c r="Q50" s="250"/>
      <c r="R50" s="250"/>
    </row>
    <row r="51" spans="2:61" ht="47.25" hidden="1">
      <c r="B51" s="287" t="s">
        <v>419</v>
      </c>
      <c r="C51" s="351" t="s">
        <v>420</v>
      </c>
      <c r="D51" s="785" t="s">
        <v>3</v>
      </c>
      <c r="E51" s="786"/>
      <c r="F51" s="786"/>
      <c r="G51" s="787"/>
      <c r="H51" s="288" t="s">
        <v>421</v>
      </c>
      <c r="I51" s="289" t="s">
        <v>422</v>
      </c>
      <c r="J51" s="288" t="s">
        <v>423</v>
      </c>
      <c r="K51" s="288" t="s">
        <v>424</v>
      </c>
      <c r="L51" s="289" t="s">
        <v>425</v>
      </c>
      <c r="M51" s="289" t="s">
        <v>426</v>
      </c>
      <c r="N51" s="290" t="s">
        <v>466</v>
      </c>
      <c r="O51" s="250"/>
      <c r="P51" s="291" t="s">
        <v>427</v>
      </c>
      <c r="Q51" s="291" t="s">
        <v>428</v>
      </c>
      <c r="R51" s="291" t="s">
        <v>429</v>
      </c>
      <c r="S51" s="291" t="s">
        <v>430</v>
      </c>
      <c r="T51" s="292" t="s">
        <v>431</v>
      </c>
      <c r="U51" s="293" t="s">
        <v>432</v>
      </c>
      <c r="W51" s="353" t="s">
        <v>433</v>
      </c>
      <c r="X51" s="353" t="s">
        <v>434</v>
      </c>
      <c r="Y51" s="788" t="s">
        <v>435</v>
      </c>
      <c r="Z51" s="789"/>
      <c r="AB51" s="398" t="s">
        <v>464</v>
      </c>
      <c r="AC51" s="398">
        <v>0</v>
      </c>
      <c r="AD51" s="399">
        <v>1</v>
      </c>
      <c r="AE51" s="399">
        <v>2</v>
      </c>
      <c r="AF51" s="399">
        <v>3</v>
      </c>
      <c r="AG51" s="399">
        <v>4</v>
      </c>
      <c r="AH51" s="399">
        <v>5</v>
      </c>
      <c r="AI51" s="399">
        <v>6</v>
      </c>
      <c r="AJ51" s="399">
        <v>7</v>
      </c>
      <c r="AK51" s="399">
        <v>8</v>
      </c>
      <c r="AL51" s="399">
        <v>9</v>
      </c>
      <c r="AM51" s="399">
        <v>10</v>
      </c>
      <c r="AN51" s="399">
        <v>11</v>
      </c>
      <c r="AO51" s="399">
        <v>12</v>
      </c>
      <c r="AP51" s="399">
        <v>13</v>
      </c>
      <c r="AQ51" s="399">
        <v>14</v>
      </c>
      <c r="AR51" s="399">
        <v>15</v>
      </c>
      <c r="AS51" s="399">
        <v>16</v>
      </c>
      <c r="AT51" s="399">
        <v>17</v>
      </c>
      <c r="AU51" s="399">
        <v>18</v>
      </c>
      <c r="AV51" s="399">
        <v>19</v>
      </c>
      <c r="AW51" s="399">
        <v>20</v>
      </c>
      <c r="AX51" s="399">
        <v>21</v>
      </c>
      <c r="AY51" s="399">
        <v>22</v>
      </c>
      <c r="AZ51" s="399">
        <v>23</v>
      </c>
      <c r="BA51" s="399">
        <v>24</v>
      </c>
      <c r="BB51" s="399">
        <v>25</v>
      </c>
      <c r="BC51" s="399">
        <v>26</v>
      </c>
      <c r="BD51" s="399">
        <v>27</v>
      </c>
      <c r="BE51" s="399">
        <v>28</v>
      </c>
      <c r="BF51" s="399">
        <v>29</v>
      </c>
      <c r="BG51" s="400">
        <v>30</v>
      </c>
      <c r="BH51" s="401" t="s">
        <v>465</v>
      </c>
      <c r="BI51" s="402" t="s">
        <v>467</v>
      </c>
    </row>
    <row r="52" spans="2:61" s="327" customFormat="1" hidden="1">
      <c r="B52" s="790" t="s">
        <v>482</v>
      </c>
      <c r="C52" s="791"/>
      <c r="D52" s="791"/>
      <c r="E52" s="791"/>
      <c r="F52" s="791"/>
      <c r="G52" s="791"/>
      <c r="H52" s="791"/>
      <c r="I52" s="791"/>
      <c r="J52" s="791"/>
      <c r="K52" s="791"/>
      <c r="L52" s="791"/>
      <c r="M52" s="791"/>
      <c r="N52" s="792"/>
      <c r="O52" s="250"/>
      <c r="P52" s="250"/>
      <c r="Q52" s="250"/>
      <c r="R52" s="250"/>
      <c r="T52" s="557"/>
      <c r="V52" s="392"/>
      <c r="W52" s="394"/>
      <c r="X52" s="394"/>
      <c r="AB52" s="558"/>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3"/>
      <c r="AZ52" s="433"/>
      <c r="BA52" s="433"/>
      <c r="BB52" s="433"/>
      <c r="BC52" s="433"/>
      <c r="BD52" s="433"/>
      <c r="BE52" s="433"/>
      <c r="BF52" s="433"/>
      <c r="BG52" s="434"/>
      <c r="BH52" s="559"/>
      <c r="BI52" s="560"/>
    </row>
    <row r="53" spans="2:61" s="426" customFormat="1" hidden="1">
      <c r="B53" s="413" t="s">
        <v>468</v>
      </c>
      <c r="C53" s="460" t="s">
        <v>469</v>
      </c>
      <c r="D53" s="782"/>
      <c r="E53" s="782"/>
      <c r="F53" s="782"/>
      <c r="G53" s="783"/>
      <c r="H53" s="415"/>
      <c r="I53" s="416">
        <v>0</v>
      </c>
      <c r="J53" s="417"/>
      <c r="K53" s="418">
        <f>IF(J53=0,0,_xlfn.CEILING.PRECISE(([1]Inputs!$F$1+IF(I53=0,0,-I53+1))/J53))</f>
        <v>0</v>
      </c>
      <c r="L53" s="419">
        <v>0</v>
      </c>
      <c r="M53" s="420">
        <f t="shared" ref="M53:M62" si="40">H53*K53</f>
        <v>0</v>
      </c>
      <c r="N53" s="421">
        <f>U53</f>
        <v>0</v>
      </c>
      <c r="O53" s="422"/>
      <c r="P53" s="423">
        <f t="shared" ref="P53:P61" si="41">((1+E_rate)*(1+L53))</f>
        <v>1.01</v>
      </c>
      <c r="Q53" s="423">
        <f t="shared" ref="Q53:Q61" si="42">$P53/(1+D_rate)</f>
        <v>0.97115384615384615</v>
      </c>
      <c r="R53" s="423">
        <f>$Q53^J53</f>
        <v>1</v>
      </c>
      <c r="S53" s="423">
        <f t="shared" ref="S53:S61" si="43">IF(R53=1,$K53,(1-R53^$K53)/(1-R53))</f>
        <v>0</v>
      </c>
      <c r="T53" s="423">
        <f>Q53^I53</f>
        <v>1</v>
      </c>
      <c r="U53" s="424">
        <f>IF(S53&gt;0,$H53*S53*T53,)</f>
        <v>0</v>
      </c>
      <c r="V53" s="406"/>
      <c r="W53" s="407"/>
      <c r="X53" s="407"/>
      <c r="AB53" s="427" t="str">
        <f t="shared" ref="AB53:AB62" si="44">B53</f>
        <v>Replacement</v>
      </c>
      <c r="AC53" s="424" t="e">
        <f t="shared" ref="AC53:AL61" si="45">IF(OR(AC$19&gt;=Life_Cycle_Term,$J53=0),0,(IF(OR(MOD(AC$19,$J53)=0,$J53=1),$H53*($P53^AC$19),0)))</f>
        <v>#REF!</v>
      </c>
      <c r="AD53" s="424" t="e">
        <f t="shared" si="45"/>
        <v>#REF!</v>
      </c>
      <c r="AE53" s="424" t="e">
        <f t="shared" si="45"/>
        <v>#REF!</v>
      </c>
      <c r="AF53" s="424" t="e">
        <f t="shared" si="45"/>
        <v>#REF!</v>
      </c>
      <c r="AG53" s="424" t="e">
        <f t="shared" si="45"/>
        <v>#REF!</v>
      </c>
      <c r="AH53" s="424" t="e">
        <f t="shared" si="45"/>
        <v>#REF!</v>
      </c>
      <c r="AI53" s="424" t="e">
        <f t="shared" si="45"/>
        <v>#REF!</v>
      </c>
      <c r="AJ53" s="424" t="e">
        <f t="shared" si="45"/>
        <v>#REF!</v>
      </c>
      <c r="AK53" s="424" t="e">
        <f t="shared" si="45"/>
        <v>#REF!</v>
      </c>
      <c r="AL53" s="424" t="e">
        <f t="shared" si="45"/>
        <v>#REF!</v>
      </c>
      <c r="AM53" s="424" t="e">
        <f t="shared" ref="AM53:AV61" si="46">IF(OR(AM$19&gt;=Life_Cycle_Term,$J53=0),0,(IF(OR(MOD(AM$19,$J53)=0,$J53=1),$H53*($P53^AM$19),0)))</f>
        <v>#REF!</v>
      </c>
      <c r="AN53" s="424" t="e">
        <f t="shared" si="46"/>
        <v>#REF!</v>
      </c>
      <c r="AO53" s="424" t="e">
        <f t="shared" si="46"/>
        <v>#REF!</v>
      </c>
      <c r="AP53" s="424" t="e">
        <f t="shared" si="46"/>
        <v>#REF!</v>
      </c>
      <c r="AQ53" s="424" t="e">
        <f t="shared" si="46"/>
        <v>#REF!</v>
      </c>
      <c r="AR53" s="424" t="e">
        <f t="shared" si="46"/>
        <v>#REF!</v>
      </c>
      <c r="AS53" s="424" t="e">
        <f t="shared" si="46"/>
        <v>#REF!</v>
      </c>
      <c r="AT53" s="424" t="e">
        <f t="shared" si="46"/>
        <v>#REF!</v>
      </c>
      <c r="AU53" s="424" t="e">
        <f t="shared" si="46"/>
        <v>#REF!</v>
      </c>
      <c r="AV53" s="424" t="e">
        <f t="shared" si="46"/>
        <v>#REF!</v>
      </c>
      <c r="AW53" s="424" t="e">
        <f t="shared" ref="AW53:BG61" si="47">IF(OR(AW$19&gt;=Life_Cycle_Term,$J53=0),0,(IF(OR(MOD(AW$19,$J53)=0,$J53=1),$H53*($P53^AW$19),0)))</f>
        <v>#REF!</v>
      </c>
      <c r="AX53" s="424" t="e">
        <f t="shared" si="47"/>
        <v>#REF!</v>
      </c>
      <c r="AY53" s="424" t="e">
        <f t="shared" si="47"/>
        <v>#REF!</v>
      </c>
      <c r="AZ53" s="424" t="e">
        <f t="shared" si="47"/>
        <v>#REF!</v>
      </c>
      <c r="BA53" s="424" t="e">
        <f t="shared" si="47"/>
        <v>#REF!</v>
      </c>
      <c r="BB53" s="424" t="e">
        <f t="shared" si="47"/>
        <v>#REF!</v>
      </c>
      <c r="BC53" s="424" t="e">
        <f t="shared" si="47"/>
        <v>#REF!</v>
      </c>
      <c r="BD53" s="424" t="e">
        <f t="shared" si="47"/>
        <v>#REF!</v>
      </c>
      <c r="BE53" s="424" t="e">
        <f t="shared" si="47"/>
        <v>#REF!</v>
      </c>
      <c r="BF53" s="424" t="e">
        <f t="shared" si="47"/>
        <v>#REF!</v>
      </c>
      <c r="BG53" s="428" t="e">
        <f t="shared" si="47"/>
        <v>#REF!</v>
      </c>
      <c r="BH53" s="411">
        <f t="shared" ref="BH53:BH62" si="48">IF(H53=0,K53,COUNTIF(AC53:BG53,"&lt;&gt;0"))</f>
        <v>0</v>
      </c>
      <c r="BI53" s="421" t="e">
        <f t="shared" ref="BI53:BI66" si="49">SUM(AC53:BG53)</f>
        <v>#REF!</v>
      </c>
    </row>
    <row r="54" spans="2:61" s="426" customFormat="1" hidden="1">
      <c r="B54" s="413" t="s">
        <v>468</v>
      </c>
      <c r="C54" s="460" t="s">
        <v>470</v>
      </c>
      <c r="D54" s="782"/>
      <c r="E54" s="782"/>
      <c r="F54" s="782"/>
      <c r="G54" s="783"/>
      <c r="H54" s="415"/>
      <c r="I54" s="416">
        <v>0</v>
      </c>
      <c r="J54" s="417"/>
      <c r="K54" s="418">
        <f>IF(J54=0,0,_xlfn.CEILING.PRECISE(([1]Inputs!$F$1+IF(I54=0,0,-I54+1))/J54))</f>
        <v>0</v>
      </c>
      <c r="L54" s="419">
        <v>0</v>
      </c>
      <c r="M54" s="420">
        <f t="shared" si="40"/>
        <v>0</v>
      </c>
      <c r="N54" s="421">
        <f t="shared" ref="N54:N65" si="50">U54</f>
        <v>0</v>
      </c>
      <c r="O54" s="422"/>
      <c r="P54" s="423">
        <f t="shared" si="41"/>
        <v>1.01</v>
      </c>
      <c r="Q54" s="423">
        <f t="shared" si="42"/>
        <v>0.97115384615384615</v>
      </c>
      <c r="R54" s="423">
        <f t="shared" ref="R54:R57" si="51">$Q54^J54</f>
        <v>1</v>
      </c>
      <c r="S54" s="423">
        <f t="shared" si="43"/>
        <v>0</v>
      </c>
      <c r="T54" s="423">
        <f t="shared" ref="T54:T57" si="52">Q54^I54</f>
        <v>1</v>
      </c>
      <c r="U54" s="424">
        <f t="shared" ref="U54:U57" si="53">IF(S54&gt;0,$H54*S54*T54,)</f>
        <v>0</v>
      </c>
      <c r="V54" s="406"/>
      <c r="W54" s="407"/>
      <c r="X54" s="407"/>
      <c r="AB54" s="427" t="str">
        <f t="shared" si="44"/>
        <v>Replacement</v>
      </c>
      <c r="AC54" s="424" t="e">
        <f t="shared" si="45"/>
        <v>#REF!</v>
      </c>
      <c r="AD54" s="424" t="e">
        <f t="shared" si="45"/>
        <v>#REF!</v>
      </c>
      <c r="AE54" s="424" t="e">
        <f t="shared" si="45"/>
        <v>#REF!</v>
      </c>
      <c r="AF54" s="424" t="e">
        <f t="shared" si="45"/>
        <v>#REF!</v>
      </c>
      <c r="AG54" s="424" t="e">
        <f t="shared" si="45"/>
        <v>#REF!</v>
      </c>
      <c r="AH54" s="424" t="e">
        <f t="shared" si="45"/>
        <v>#REF!</v>
      </c>
      <c r="AI54" s="424" t="e">
        <f t="shared" si="45"/>
        <v>#REF!</v>
      </c>
      <c r="AJ54" s="424" t="e">
        <f t="shared" si="45"/>
        <v>#REF!</v>
      </c>
      <c r="AK54" s="424" t="e">
        <f t="shared" si="45"/>
        <v>#REF!</v>
      </c>
      <c r="AL54" s="424" t="e">
        <f t="shared" si="45"/>
        <v>#REF!</v>
      </c>
      <c r="AM54" s="424" t="e">
        <f t="shared" si="46"/>
        <v>#REF!</v>
      </c>
      <c r="AN54" s="424" t="e">
        <f t="shared" si="46"/>
        <v>#REF!</v>
      </c>
      <c r="AO54" s="424" t="e">
        <f t="shared" si="46"/>
        <v>#REF!</v>
      </c>
      <c r="AP54" s="424" t="e">
        <f t="shared" si="46"/>
        <v>#REF!</v>
      </c>
      <c r="AQ54" s="424" t="e">
        <f t="shared" si="46"/>
        <v>#REF!</v>
      </c>
      <c r="AR54" s="424" t="e">
        <f t="shared" si="46"/>
        <v>#REF!</v>
      </c>
      <c r="AS54" s="424" t="e">
        <f t="shared" si="46"/>
        <v>#REF!</v>
      </c>
      <c r="AT54" s="424" t="e">
        <f t="shared" si="46"/>
        <v>#REF!</v>
      </c>
      <c r="AU54" s="424" t="e">
        <f t="shared" si="46"/>
        <v>#REF!</v>
      </c>
      <c r="AV54" s="424" t="e">
        <f t="shared" si="46"/>
        <v>#REF!</v>
      </c>
      <c r="AW54" s="424" t="e">
        <f t="shared" si="47"/>
        <v>#REF!</v>
      </c>
      <c r="AX54" s="424" t="e">
        <f t="shared" si="47"/>
        <v>#REF!</v>
      </c>
      <c r="AY54" s="424" t="e">
        <f t="shared" si="47"/>
        <v>#REF!</v>
      </c>
      <c r="AZ54" s="424" t="e">
        <f t="shared" si="47"/>
        <v>#REF!</v>
      </c>
      <c r="BA54" s="424" t="e">
        <f t="shared" si="47"/>
        <v>#REF!</v>
      </c>
      <c r="BB54" s="424" t="e">
        <f t="shared" si="47"/>
        <v>#REF!</v>
      </c>
      <c r="BC54" s="424" t="e">
        <f t="shared" si="47"/>
        <v>#REF!</v>
      </c>
      <c r="BD54" s="424" t="e">
        <f t="shared" si="47"/>
        <v>#REF!</v>
      </c>
      <c r="BE54" s="424" t="e">
        <f t="shared" si="47"/>
        <v>#REF!</v>
      </c>
      <c r="BF54" s="424" t="e">
        <f t="shared" si="47"/>
        <v>#REF!</v>
      </c>
      <c r="BG54" s="428" t="e">
        <f t="shared" si="47"/>
        <v>#REF!</v>
      </c>
      <c r="BH54" s="411">
        <f t="shared" si="48"/>
        <v>0</v>
      </c>
      <c r="BI54" s="421" t="e">
        <f t="shared" si="49"/>
        <v>#REF!</v>
      </c>
    </row>
    <row r="55" spans="2:61" s="426" customFormat="1" hidden="1">
      <c r="B55" s="413" t="s">
        <v>468</v>
      </c>
      <c r="C55" s="460" t="s">
        <v>472</v>
      </c>
      <c r="D55" s="782"/>
      <c r="E55" s="782"/>
      <c r="F55" s="782"/>
      <c r="G55" s="783"/>
      <c r="H55" s="415"/>
      <c r="I55" s="416">
        <v>0</v>
      </c>
      <c r="J55" s="417"/>
      <c r="K55" s="418">
        <f>IF(J55=0,0,_xlfn.CEILING.PRECISE(([1]Inputs!$F$1+IF(I55=0,0,-I55+1))/J55))</f>
        <v>0</v>
      </c>
      <c r="L55" s="419">
        <v>0</v>
      </c>
      <c r="M55" s="420">
        <f t="shared" si="40"/>
        <v>0</v>
      </c>
      <c r="N55" s="421">
        <f t="shared" si="50"/>
        <v>0</v>
      </c>
      <c r="O55" s="422"/>
      <c r="P55" s="423">
        <f t="shared" si="41"/>
        <v>1.01</v>
      </c>
      <c r="Q55" s="423">
        <f t="shared" si="42"/>
        <v>0.97115384615384615</v>
      </c>
      <c r="R55" s="423">
        <f t="shared" si="51"/>
        <v>1</v>
      </c>
      <c r="S55" s="423">
        <f t="shared" si="43"/>
        <v>0</v>
      </c>
      <c r="T55" s="423">
        <f t="shared" si="52"/>
        <v>1</v>
      </c>
      <c r="U55" s="424">
        <f t="shared" si="53"/>
        <v>0</v>
      </c>
      <c r="V55" s="406"/>
      <c r="W55" s="407"/>
      <c r="X55" s="407"/>
      <c r="AB55" s="427" t="str">
        <f t="shared" si="44"/>
        <v>Replacement</v>
      </c>
      <c r="AC55" s="424" t="e">
        <f t="shared" si="45"/>
        <v>#REF!</v>
      </c>
      <c r="AD55" s="424" t="e">
        <f t="shared" si="45"/>
        <v>#REF!</v>
      </c>
      <c r="AE55" s="424" t="e">
        <f t="shared" si="45"/>
        <v>#REF!</v>
      </c>
      <c r="AF55" s="424" t="e">
        <f t="shared" si="45"/>
        <v>#REF!</v>
      </c>
      <c r="AG55" s="424" t="e">
        <f t="shared" si="45"/>
        <v>#REF!</v>
      </c>
      <c r="AH55" s="424" t="e">
        <f t="shared" si="45"/>
        <v>#REF!</v>
      </c>
      <c r="AI55" s="424" t="e">
        <f t="shared" si="45"/>
        <v>#REF!</v>
      </c>
      <c r="AJ55" s="424" t="e">
        <f t="shared" si="45"/>
        <v>#REF!</v>
      </c>
      <c r="AK55" s="424" t="e">
        <f t="shared" si="45"/>
        <v>#REF!</v>
      </c>
      <c r="AL55" s="424" t="e">
        <f t="shared" si="45"/>
        <v>#REF!</v>
      </c>
      <c r="AM55" s="424" t="e">
        <f t="shared" si="46"/>
        <v>#REF!</v>
      </c>
      <c r="AN55" s="424" t="e">
        <f t="shared" si="46"/>
        <v>#REF!</v>
      </c>
      <c r="AO55" s="424" t="e">
        <f t="shared" si="46"/>
        <v>#REF!</v>
      </c>
      <c r="AP55" s="424" t="e">
        <f t="shared" si="46"/>
        <v>#REF!</v>
      </c>
      <c r="AQ55" s="424" t="e">
        <f t="shared" si="46"/>
        <v>#REF!</v>
      </c>
      <c r="AR55" s="424" t="e">
        <f t="shared" si="46"/>
        <v>#REF!</v>
      </c>
      <c r="AS55" s="424" t="e">
        <f t="shared" si="46"/>
        <v>#REF!</v>
      </c>
      <c r="AT55" s="424" t="e">
        <f t="shared" si="46"/>
        <v>#REF!</v>
      </c>
      <c r="AU55" s="424" t="e">
        <f t="shared" si="46"/>
        <v>#REF!</v>
      </c>
      <c r="AV55" s="424" t="e">
        <f t="shared" si="46"/>
        <v>#REF!</v>
      </c>
      <c r="AW55" s="424" t="e">
        <f t="shared" si="47"/>
        <v>#REF!</v>
      </c>
      <c r="AX55" s="424" t="e">
        <f t="shared" si="47"/>
        <v>#REF!</v>
      </c>
      <c r="AY55" s="424" t="e">
        <f t="shared" si="47"/>
        <v>#REF!</v>
      </c>
      <c r="AZ55" s="424" t="e">
        <f t="shared" si="47"/>
        <v>#REF!</v>
      </c>
      <c r="BA55" s="424" t="e">
        <f t="shared" si="47"/>
        <v>#REF!</v>
      </c>
      <c r="BB55" s="424" t="e">
        <f t="shared" si="47"/>
        <v>#REF!</v>
      </c>
      <c r="BC55" s="424" t="e">
        <f t="shared" si="47"/>
        <v>#REF!</v>
      </c>
      <c r="BD55" s="424" t="e">
        <f t="shared" si="47"/>
        <v>#REF!</v>
      </c>
      <c r="BE55" s="424" t="e">
        <f t="shared" si="47"/>
        <v>#REF!</v>
      </c>
      <c r="BF55" s="424" t="e">
        <f t="shared" si="47"/>
        <v>#REF!</v>
      </c>
      <c r="BG55" s="428" t="e">
        <f t="shared" si="47"/>
        <v>#REF!</v>
      </c>
      <c r="BH55" s="411">
        <f t="shared" si="48"/>
        <v>0</v>
      </c>
      <c r="BI55" s="421" t="e">
        <f t="shared" si="49"/>
        <v>#REF!</v>
      </c>
    </row>
    <row r="56" spans="2:61" s="426" customFormat="1" hidden="1">
      <c r="B56" s="413" t="s">
        <v>468</v>
      </c>
      <c r="C56" s="460"/>
      <c r="D56" s="782"/>
      <c r="E56" s="782"/>
      <c r="F56" s="782"/>
      <c r="G56" s="783"/>
      <c r="H56" s="415"/>
      <c r="I56" s="416">
        <v>0</v>
      </c>
      <c r="J56" s="417"/>
      <c r="K56" s="418">
        <f>IF(J56=0,0,_xlfn.CEILING.PRECISE(([1]Inputs!$F$1+IF(I56=0,0,-I56+1))/J56))</f>
        <v>0</v>
      </c>
      <c r="L56" s="419">
        <v>0</v>
      </c>
      <c r="M56" s="420">
        <f t="shared" si="40"/>
        <v>0</v>
      </c>
      <c r="N56" s="421">
        <f t="shared" si="50"/>
        <v>0</v>
      </c>
      <c r="O56" s="422"/>
      <c r="P56" s="423">
        <f t="shared" si="41"/>
        <v>1.01</v>
      </c>
      <c r="Q56" s="423">
        <f t="shared" si="42"/>
        <v>0.97115384615384615</v>
      </c>
      <c r="R56" s="423">
        <f t="shared" si="51"/>
        <v>1</v>
      </c>
      <c r="S56" s="423">
        <f t="shared" si="43"/>
        <v>0</v>
      </c>
      <c r="T56" s="423">
        <f t="shared" si="52"/>
        <v>1</v>
      </c>
      <c r="U56" s="424">
        <f t="shared" si="53"/>
        <v>0</v>
      </c>
      <c r="V56" s="406"/>
      <c r="W56" s="407"/>
      <c r="X56" s="407"/>
      <c r="AB56" s="427" t="str">
        <f t="shared" si="44"/>
        <v>Replacement</v>
      </c>
      <c r="AC56" s="424" t="e">
        <f t="shared" si="45"/>
        <v>#REF!</v>
      </c>
      <c r="AD56" s="424" t="e">
        <f t="shared" si="45"/>
        <v>#REF!</v>
      </c>
      <c r="AE56" s="424" t="e">
        <f t="shared" si="45"/>
        <v>#REF!</v>
      </c>
      <c r="AF56" s="424" t="e">
        <f t="shared" si="45"/>
        <v>#REF!</v>
      </c>
      <c r="AG56" s="424" t="e">
        <f t="shared" si="45"/>
        <v>#REF!</v>
      </c>
      <c r="AH56" s="424" t="e">
        <f t="shared" si="45"/>
        <v>#REF!</v>
      </c>
      <c r="AI56" s="424" t="e">
        <f t="shared" si="45"/>
        <v>#REF!</v>
      </c>
      <c r="AJ56" s="424" t="e">
        <f t="shared" si="45"/>
        <v>#REF!</v>
      </c>
      <c r="AK56" s="424" t="e">
        <f t="shared" si="45"/>
        <v>#REF!</v>
      </c>
      <c r="AL56" s="424" t="e">
        <f t="shared" si="45"/>
        <v>#REF!</v>
      </c>
      <c r="AM56" s="424" t="e">
        <f t="shared" si="46"/>
        <v>#REF!</v>
      </c>
      <c r="AN56" s="424" t="e">
        <f t="shared" si="46"/>
        <v>#REF!</v>
      </c>
      <c r="AO56" s="424" t="e">
        <f t="shared" si="46"/>
        <v>#REF!</v>
      </c>
      <c r="AP56" s="424" t="e">
        <f t="shared" si="46"/>
        <v>#REF!</v>
      </c>
      <c r="AQ56" s="424" t="e">
        <f t="shared" si="46"/>
        <v>#REF!</v>
      </c>
      <c r="AR56" s="424" t="e">
        <f t="shared" si="46"/>
        <v>#REF!</v>
      </c>
      <c r="AS56" s="424" t="e">
        <f t="shared" si="46"/>
        <v>#REF!</v>
      </c>
      <c r="AT56" s="424" t="e">
        <f t="shared" si="46"/>
        <v>#REF!</v>
      </c>
      <c r="AU56" s="424" t="e">
        <f t="shared" si="46"/>
        <v>#REF!</v>
      </c>
      <c r="AV56" s="424" t="e">
        <f t="shared" si="46"/>
        <v>#REF!</v>
      </c>
      <c r="AW56" s="424" t="e">
        <f t="shared" si="47"/>
        <v>#REF!</v>
      </c>
      <c r="AX56" s="424" t="e">
        <f t="shared" si="47"/>
        <v>#REF!</v>
      </c>
      <c r="AY56" s="424" t="e">
        <f t="shared" si="47"/>
        <v>#REF!</v>
      </c>
      <c r="AZ56" s="424" t="e">
        <f t="shared" si="47"/>
        <v>#REF!</v>
      </c>
      <c r="BA56" s="424" t="e">
        <f t="shared" si="47"/>
        <v>#REF!</v>
      </c>
      <c r="BB56" s="424" t="e">
        <f t="shared" si="47"/>
        <v>#REF!</v>
      </c>
      <c r="BC56" s="424" t="e">
        <f t="shared" si="47"/>
        <v>#REF!</v>
      </c>
      <c r="BD56" s="424" t="e">
        <f t="shared" si="47"/>
        <v>#REF!</v>
      </c>
      <c r="BE56" s="424" t="e">
        <f t="shared" si="47"/>
        <v>#REF!</v>
      </c>
      <c r="BF56" s="424" t="e">
        <f t="shared" si="47"/>
        <v>#REF!</v>
      </c>
      <c r="BG56" s="428" t="e">
        <f t="shared" si="47"/>
        <v>#REF!</v>
      </c>
      <c r="BH56" s="411">
        <f t="shared" si="48"/>
        <v>0</v>
      </c>
      <c r="BI56" s="421" t="e">
        <f t="shared" si="49"/>
        <v>#REF!</v>
      </c>
    </row>
    <row r="57" spans="2:61" s="426" customFormat="1" hidden="1">
      <c r="B57" s="413" t="s">
        <v>468</v>
      </c>
      <c r="C57" s="460"/>
      <c r="D57" s="782"/>
      <c r="E57" s="782"/>
      <c r="F57" s="782"/>
      <c r="G57" s="783"/>
      <c r="H57" s="415"/>
      <c r="I57" s="416">
        <v>0</v>
      </c>
      <c r="J57" s="417"/>
      <c r="K57" s="418">
        <f>IF(J57=0,0,_xlfn.CEILING.PRECISE(([1]Inputs!$F$1+IF(I57=0,0,-I57+1))/J57))</f>
        <v>0</v>
      </c>
      <c r="L57" s="419">
        <v>0</v>
      </c>
      <c r="M57" s="420">
        <f t="shared" si="40"/>
        <v>0</v>
      </c>
      <c r="N57" s="421">
        <f t="shared" si="50"/>
        <v>0</v>
      </c>
      <c r="O57" s="422"/>
      <c r="P57" s="423">
        <f t="shared" si="41"/>
        <v>1.01</v>
      </c>
      <c r="Q57" s="423">
        <f t="shared" si="42"/>
        <v>0.97115384615384615</v>
      </c>
      <c r="R57" s="423">
        <f t="shared" si="51"/>
        <v>1</v>
      </c>
      <c r="S57" s="423">
        <f t="shared" si="43"/>
        <v>0</v>
      </c>
      <c r="T57" s="423">
        <f t="shared" si="52"/>
        <v>1</v>
      </c>
      <c r="U57" s="424">
        <f t="shared" si="53"/>
        <v>0</v>
      </c>
      <c r="V57" s="406"/>
      <c r="W57" s="407"/>
      <c r="X57" s="407"/>
      <c r="AB57" s="427" t="str">
        <f t="shared" si="44"/>
        <v>Replacement</v>
      </c>
      <c r="AC57" s="424" t="e">
        <f t="shared" si="45"/>
        <v>#REF!</v>
      </c>
      <c r="AD57" s="424" t="e">
        <f t="shared" si="45"/>
        <v>#REF!</v>
      </c>
      <c r="AE57" s="424" t="e">
        <f t="shared" si="45"/>
        <v>#REF!</v>
      </c>
      <c r="AF57" s="424" t="e">
        <f t="shared" si="45"/>
        <v>#REF!</v>
      </c>
      <c r="AG57" s="424" t="e">
        <f t="shared" si="45"/>
        <v>#REF!</v>
      </c>
      <c r="AH57" s="424" t="e">
        <f t="shared" si="45"/>
        <v>#REF!</v>
      </c>
      <c r="AI57" s="424" t="e">
        <f t="shared" si="45"/>
        <v>#REF!</v>
      </c>
      <c r="AJ57" s="424" t="e">
        <f t="shared" si="45"/>
        <v>#REF!</v>
      </c>
      <c r="AK57" s="424" t="e">
        <f t="shared" si="45"/>
        <v>#REF!</v>
      </c>
      <c r="AL57" s="424" t="e">
        <f t="shared" si="45"/>
        <v>#REF!</v>
      </c>
      <c r="AM57" s="424" t="e">
        <f t="shared" si="46"/>
        <v>#REF!</v>
      </c>
      <c r="AN57" s="424" t="e">
        <f t="shared" si="46"/>
        <v>#REF!</v>
      </c>
      <c r="AO57" s="424" t="e">
        <f t="shared" si="46"/>
        <v>#REF!</v>
      </c>
      <c r="AP57" s="424" t="e">
        <f t="shared" si="46"/>
        <v>#REF!</v>
      </c>
      <c r="AQ57" s="424" t="e">
        <f t="shared" si="46"/>
        <v>#REF!</v>
      </c>
      <c r="AR57" s="424" t="e">
        <f t="shared" si="46"/>
        <v>#REF!</v>
      </c>
      <c r="AS57" s="424" t="e">
        <f t="shared" si="46"/>
        <v>#REF!</v>
      </c>
      <c r="AT57" s="424" t="e">
        <f t="shared" si="46"/>
        <v>#REF!</v>
      </c>
      <c r="AU57" s="424" t="e">
        <f t="shared" si="46"/>
        <v>#REF!</v>
      </c>
      <c r="AV57" s="424" t="e">
        <f t="shared" si="46"/>
        <v>#REF!</v>
      </c>
      <c r="AW57" s="424" t="e">
        <f t="shared" si="47"/>
        <v>#REF!</v>
      </c>
      <c r="AX57" s="424" t="e">
        <f t="shared" si="47"/>
        <v>#REF!</v>
      </c>
      <c r="AY57" s="424" t="e">
        <f t="shared" si="47"/>
        <v>#REF!</v>
      </c>
      <c r="AZ57" s="424" t="e">
        <f t="shared" si="47"/>
        <v>#REF!</v>
      </c>
      <c r="BA57" s="424" t="e">
        <f t="shared" si="47"/>
        <v>#REF!</v>
      </c>
      <c r="BB57" s="424" t="e">
        <f t="shared" si="47"/>
        <v>#REF!</v>
      </c>
      <c r="BC57" s="424" t="e">
        <f t="shared" si="47"/>
        <v>#REF!</v>
      </c>
      <c r="BD57" s="424" t="e">
        <f t="shared" si="47"/>
        <v>#REF!</v>
      </c>
      <c r="BE57" s="424" t="e">
        <f t="shared" si="47"/>
        <v>#REF!</v>
      </c>
      <c r="BF57" s="424" t="e">
        <f t="shared" si="47"/>
        <v>#REF!</v>
      </c>
      <c r="BG57" s="428" t="e">
        <f t="shared" si="47"/>
        <v>#REF!</v>
      </c>
      <c r="BH57" s="411">
        <f t="shared" si="48"/>
        <v>0</v>
      </c>
      <c r="BI57" s="421" t="e">
        <f t="shared" si="49"/>
        <v>#REF!</v>
      </c>
    </row>
    <row r="58" spans="2:61" s="426" customFormat="1" hidden="1">
      <c r="B58" s="413" t="s">
        <v>468</v>
      </c>
      <c r="C58" s="460"/>
      <c r="D58" s="782"/>
      <c r="E58" s="782"/>
      <c r="F58" s="782"/>
      <c r="G58" s="783"/>
      <c r="H58" s="415"/>
      <c r="I58" s="416">
        <v>0</v>
      </c>
      <c r="J58" s="417"/>
      <c r="K58" s="418">
        <f>IF(J58=0,0,_xlfn.CEILING.PRECISE(([1]Inputs!$F$1+IF(I58=0,0,-I58+1))/J58))</f>
        <v>0</v>
      </c>
      <c r="L58" s="419">
        <v>0</v>
      </c>
      <c r="M58" s="420">
        <f t="shared" si="40"/>
        <v>0</v>
      </c>
      <c r="N58" s="421">
        <f t="shared" si="50"/>
        <v>0</v>
      </c>
      <c r="O58" s="422"/>
      <c r="P58" s="423">
        <f t="shared" si="41"/>
        <v>1.01</v>
      </c>
      <c r="Q58" s="423">
        <f t="shared" si="42"/>
        <v>0.97115384615384615</v>
      </c>
      <c r="R58" s="423">
        <f>$Q58^J58</f>
        <v>1</v>
      </c>
      <c r="S58" s="423">
        <f t="shared" si="43"/>
        <v>0</v>
      </c>
      <c r="T58" s="423">
        <f>Q58^I58</f>
        <v>1</v>
      </c>
      <c r="U58" s="424">
        <f>IF(S58&gt;0,$H58*S58*T58,)</f>
        <v>0</v>
      </c>
      <c r="V58" s="406"/>
      <c r="W58" s="407"/>
      <c r="X58" s="407"/>
      <c r="AB58" s="427" t="str">
        <f t="shared" si="44"/>
        <v>Replacement</v>
      </c>
      <c r="AC58" s="424" t="e">
        <f t="shared" si="45"/>
        <v>#REF!</v>
      </c>
      <c r="AD58" s="424" t="e">
        <f t="shared" si="45"/>
        <v>#REF!</v>
      </c>
      <c r="AE58" s="424" t="e">
        <f t="shared" si="45"/>
        <v>#REF!</v>
      </c>
      <c r="AF58" s="424" t="e">
        <f t="shared" si="45"/>
        <v>#REF!</v>
      </c>
      <c r="AG58" s="424" t="e">
        <f t="shared" si="45"/>
        <v>#REF!</v>
      </c>
      <c r="AH58" s="424" t="e">
        <f t="shared" si="45"/>
        <v>#REF!</v>
      </c>
      <c r="AI58" s="424" t="e">
        <f t="shared" si="45"/>
        <v>#REF!</v>
      </c>
      <c r="AJ58" s="424" t="e">
        <f t="shared" si="45"/>
        <v>#REF!</v>
      </c>
      <c r="AK58" s="424" t="e">
        <f t="shared" si="45"/>
        <v>#REF!</v>
      </c>
      <c r="AL58" s="424" t="e">
        <f t="shared" si="45"/>
        <v>#REF!</v>
      </c>
      <c r="AM58" s="424" t="e">
        <f t="shared" si="46"/>
        <v>#REF!</v>
      </c>
      <c r="AN58" s="424" t="e">
        <f t="shared" si="46"/>
        <v>#REF!</v>
      </c>
      <c r="AO58" s="424" t="e">
        <f t="shared" si="46"/>
        <v>#REF!</v>
      </c>
      <c r="AP58" s="424" t="e">
        <f t="shared" si="46"/>
        <v>#REF!</v>
      </c>
      <c r="AQ58" s="424" t="e">
        <f t="shared" si="46"/>
        <v>#REF!</v>
      </c>
      <c r="AR58" s="424" t="e">
        <f t="shared" si="46"/>
        <v>#REF!</v>
      </c>
      <c r="AS58" s="424" t="e">
        <f t="shared" si="46"/>
        <v>#REF!</v>
      </c>
      <c r="AT58" s="424" t="e">
        <f t="shared" si="46"/>
        <v>#REF!</v>
      </c>
      <c r="AU58" s="424" t="e">
        <f t="shared" si="46"/>
        <v>#REF!</v>
      </c>
      <c r="AV58" s="424" t="e">
        <f t="shared" si="46"/>
        <v>#REF!</v>
      </c>
      <c r="AW58" s="424" t="e">
        <f t="shared" si="47"/>
        <v>#REF!</v>
      </c>
      <c r="AX58" s="424" t="e">
        <f t="shared" si="47"/>
        <v>#REF!</v>
      </c>
      <c r="AY58" s="424" t="e">
        <f t="shared" si="47"/>
        <v>#REF!</v>
      </c>
      <c r="AZ58" s="424" t="e">
        <f t="shared" si="47"/>
        <v>#REF!</v>
      </c>
      <c r="BA58" s="424" t="e">
        <f t="shared" si="47"/>
        <v>#REF!</v>
      </c>
      <c r="BB58" s="424" t="e">
        <f t="shared" si="47"/>
        <v>#REF!</v>
      </c>
      <c r="BC58" s="424" t="e">
        <f t="shared" si="47"/>
        <v>#REF!</v>
      </c>
      <c r="BD58" s="424" t="e">
        <f t="shared" si="47"/>
        <v>#REF!</v>
      </c>
      <c r="BE58" s="424" t="e">
        <f t="shared" si="47"/>
        <v>#REF!</v>
      </c>
      <c r="BF58" s="424" t="e">
        <f t="shared" si="47"/>
        <v>#REF!</v>
      </c>
      <c r="BG58" s="428" t="e">
        <f t="shared" si="47"/>
        <v>#REF!</v>
      </c>
      <c r="BH58" s="411">
        <f t="shared" si="48"/>
        <v>0</v>
      </c>
      <c r="BI58" s="421" t="e">
        <f t="shared" si="49"/>
        <v>#REF!</v>
      </c>
    </row>
    <row r="59" spans="2:61" s="426" customFormat="1" hidden="1">
      <c r="B59" s="413" t="s">
        <v>468</v>
      </c>
      <c r="C59" s="460"/>
      <c r="D59" s="782"/>
      <c r="E59" s="782"/>
      <c r="F59" s="782"/>
      <c r="G59" s="783"/>
      <c r="H59" s="415"/>
      <c r="I59" s="416">
        <v>0</v>
      </c>
      <c r="J59" s="417"/>
      <c r="K59" s="418">
        <f>IF(J59=0,0,_xlfn.CEILING.PRECISE(([1]Inputs!$F$1+IF(I59=0,0,-I59+1))/J59))</f>
        <v>0</v>
      </c>
      <c r="L59" s="419">
        <v>0</v>
      </c>
      <c r="M59" s="420">
        <f t="shared" si="40"/>
        <v>0</v>
      </c>
      <c r="N59" s="421">
        <f t="shared" si="50"/>
        <v>0</v>
      </c>
      <c r="O59" s="422"/>
      <c r="P59" s="423">
        <f t="shared" si="41"/>
        <v>1.01</v>
      </c>
      <c r="Q59" s="423">
        <f t="shared" si="42"/>
        <v>0.97115384615384615</v>
      </c>
      <c r="R59" s="423">
        <f t="shared" ref="R59:R61" si="54">$Q59^J59</f>
        <v>1</v>
      </c>
      <c r="S59" s="423">
        <f t="shared" si="43"/>
        <v>0</v>
      </c>
      <c r="T59" s="423">
        <f t="shared" ref="T59:T62" si="55">Q59^I59</f>
        <v>1</v>
      </c>
      <c r="U59" s="424">
        <f t="shared" ref="U59:U62" si="56">IF(S59&gt;0,$H59*S59*T59,)</f>
        <v>0</v>
      </c>
      <c r="V59" s="406"/>
      <c r="W59" s="407"/>
      <c r="X59" s="407"/>
      <c r="AB59" s="427" t="str">
        <f t="shared" si="44"/>
        <v>Replacement</v>
      </c>
      <c r="AC59" s="424" t="e">
        <f t="shared" si="45"/>
        <v>#REF!</v>
      </c>
      <c r="AD59" s="424" t="e">
        <f t="shared" si="45"/>
        <v>#REF!</v>
      </c>
      <c r="AE59" s="424" t="e">
        <f t="shared" si="45"/>
        <v>#REF!</v>
      </c>
      <c r="AF59" s="424" t="e">
        <f t="shared" si="45"/>
        <v>#REF!</v>
      </c>
      <c r="AG59" s="424" t="e">
        <f t="shared" si="45"/>
        <v>#REF!</v>
      </c>
      <c r="AH59" s="424" t="e">
        <f t="shared" si="45"/>
        <v>#REF!</v>
      </c>
      <c r="AI59" s="424" t="e">
        <f t="shared" si="45"/>
        <v>#REF!</v>
      </c>
      <c r="AJ59" s="424" t="e">
        <f t="shared" si="45"/>
        <v>#REF!</v>
      </c>
      <c r="AK59" s="424" t="e">
        <f t="shared" si="45"/>
        <v>#REF!</v>
      </c>
      <c r="AL59" s="424" t="e">
        <f t="shared" si="45"/>
        <v>#REF!</v>
      </c>
      <c r="AM59" s="424" t="e">
        <f t="shared" si="46"/>
        <v>#REF!</v>
      </c>
      <c r="AN59" s="424" t="e">
        <f t="shared" si="46"/>
        <v>#REF!</v>
      </c>
      <c r="AO59" s="424" t="e">
        <f t="shared" si="46"/>
        <v>#REF!</v>
      </c>
      <c r="AP59" s="424" t="e">
        <f t="shared" si="46"/>
        <v>#REF!</v>
      </c>
      <c r="AQ59" s="424" t="e">
        <f t="shared" si="46"/>
        <v>#REF!</v>
      </c>
      <c r="AR59" s="424" t="e">
        <f t="shared" si="46"/>
        <v>#REF!</v>
      </c>
      <c r="AS59" s="424" t="e">
        <f t="shared" si="46"/>
        <v>#REF!</v>
      </c>
      <c r="AT59" s="424" t="e">
        <f t="shared" si="46"/>
        <v>#REF!</v>
      </c>
      <c r="AU59" s="424" t="e">
        <f t="shared" si="46"/>
        <v>#REF!</v>
      </c>
      <c r="AV59" s="424" t="e">
        <f t="shared" si="46"/>
        <v>#REF!</v>
      </c>
      <c r="AW59" s="424" t="e">
        <f t="shared" si="47"/>
        <v>#REF!</v>
      </c>
      <c r="AX59" s="424" t="e">
        <f t="shared" si="47"/>
        <v>#REF!</v>
      </c>
      <c r="AY59" s="424" t="e">
        <f t="shared" si="47"/>
        <v>#REF!</v>
      </c>
      <c r="AZ59" s="424" t="e">
        <f t="shared" si="47"/>
        <v>#REF!</v>
      </c>
      <c r="BA59" s="424" t="e">
        <f t="shared" si="47"/>
        <v>#REF!</v>
      </c>
      <c r="BB59" s="424" t="e">
        <f t="shared" si="47"/>
        <v>#REF!</v>
      </c>
      <c r="BC59" s="424" t="e">
        <f t="shared" si="47"/>
        <v>#REF!</v>
      </c>
      <c r="BD59" s="424" t="e">
        <f t="shared" si="47"/>
        <v>#REF!</v>
      </c>
      <c r="BE59" s="424" t="e">
        <f t="shared" si="47"/>
        <v>#REF!</v>
      </c>
      <c r="BF59" s="424" t="e">
        <f t="shared" si="47"/>
        <v>#REF!</v>
      </c>
      <c r="BG59" s="428" t="e">
        <f t="shared" si="47"/>
        <v>#REF!</v>
      </c>
      <c r="BH59" s="411">
        <f t="shared" si="48"/>
        <v>0</v>
      </c>
      <c r="BI59" s="421" t="e">
        <f t="shared" si="49"/>
        <v>#REF!</v>
      </c>
    </row>
    <row r="60" spans="2:61" s="426" customFormat="1" hidden="1">
      <c r="B60" s="413" t="s">
        <v>468</v>
      </c>
      <c r="C60" s="460"/>
      <c r="D60" s="782"/>
      <c r="E60" s="782"/>
      <c r="F60" s="782"/>
      <c r="G60" s="783"/>
      <c r="H60" s="415"/>
      <c r="I60" s="416">
        <v>0</v>
      </c>
      <c r="J60" s="417"/>
      <c r="K60" s="418">
        <f>IF(J60=0,0,_xlfn.CEILING.PRECISE(([1]Inputs!$F$1+IF(I60=0,0,-I60+1))/J60))</f>
        <v>0</v>
      </c>
      <c r="L60" s="419">
        <v>0</v>
      </c>
      <c r="M60" s="420">
        <f t="shared" si="40"/>
        <v>0</v>
      </c>
      <c r="N60" s="421">
        <f t="shared" si="50"/>
        <v>0</v>
      </c>
      <c r="O60" s="422"/>
      <c r="P60" s="423">
        <f t="shared" si="41"/>
        <v>1.01</v>
      </c>
      <c r="Q60" s="423">
        <f t="shared" si="42"/>
        <v>0.97115384615384615</v>
      </c>
      <c r="R60" s="423">
        <f t="shared" si="54"/>
        <v>1</v>
      </c>
      <c r="S60" s="423">
        <f t="shared" si="43"/>
        <v>0</v>
      </c>
      <c r="T60" s="423">
        <f t="shared" si="55"/>
        <v>1</v>
      </c>
      <c r="U60" s="424">
        <f t="shared" si="56"/>
        <v>0</v>
      </c>
      <c r="V60" s="406"/>
      <c r="W60" s="407"/>
      <c r="X60" s="407"/>
      <c r="AB60" s="427" t="str">
        <f t="shared" si="44"/>
        <v>Replacement</v>
      </c>
      <c r="AC60" s="424" t="e">
        <f t="shared" si="45"/>
        <v>#REF!</v>
      </c>
      <c r="AD60" s="424" t="e">
        <f t="shared" si="45"/>
        <v>#REF!</v>
      </c>
      <c r="AE60" s="424" t="e">
        <f t="shared" si="45"/>
        <v>#REF!</v>
      </c>
      <c r="AF60" s="424" t="e">
        <f t="shared" si="45"/>
        <v>#REF!</v>
      </c>
      <c r="AG60" s="424" t="e">
        <f t="shared" si="45"/>
        <v>#REF!</v>
      </c>
      <c r="AH60" s="424" t="e">
        <f t="shared" si="45"/>
        <v>#REF!</v>
      </c>
      <c r="AI60" s="424" t="e">
        <f t="shared" si="45"/>
        <v>#REF!</v>
      </c>
      <c r="AJ60" s="424" t="e">
        <f t="shared" si="45"/>
        <v>#REF!</v>
      </c>
      <c r="AK60" s="424" t="e">
        <f t="shared" si="45"/>
        <v>#REF!</v>
      </c>
      <c r="AL60" s="424" t="e">
        <f t="shared" si="45"/>
        <v>#REF!</v>
      </c>
      <c r="AM60" s="424" t="e">
        <f t="shared" si="46"/>
        <v>#REF!</v>
      </c>
      <c r="AN60" s="424" t="e">
        <f t="shared" si="46"/>
        <v>#REF!</v>
      </c>
      <c r="AO60" s="424" t="e">
        <f t="shared" si="46"/>
        <v>#REF!</v>
      </c>
      <c r="AP60" s="424" t="e">
        <f t="shared" si="46"/>
        <v>#REF!</v>
      </c>
      <c r="AQ60" s="424" t="e">
        <f t="shared" si="46"/>
        <v>#REF!</v>
      </c>
      <c r="AR60" s="424" t="e">
        <f t="shared" si="46"/>
        <v>#REF!</v>
      </c>
      <c r="AS60" s="424" t="e">
        <f t="shared" si="46"/>
        <v>#REF!</v>
      </c>
      <c r="AT60" s="424" t="e">
        <f t="shared" si="46"/>
        <v>#REF!</v>
      </c>
      <c r="AU60" s="424" t="e">
        <f t="shared" si="46"/>
        <v>#REF!</v>
      </c>
      <c r="AV60" s="424" t="e">
        <f t="shared" si="46"/>
        <v>#REF!</v>
      </c>
      <c r="AW60" s="424" t="e">
        <f t="shared" si="47"/>
        <v>#REF!</v>
      </c>
      <c r="AX60" s="424" t="e">
        <f t="shared" si="47"/>
        <v>#REF!</v>
      </c>
      <c r="AY60" s="424" t="e">
        <f t="shared" si="47"/>
        <v>#REF!</v>
      </c>
      <c r="AZ60" s="424" t="e">
        <f t="shared" si="47"/>
        <v>#REF!</v>
      </c>
      <c r="BA60" s="424" t="e">
        <f t="shared" si="47"/>
        <v>#REF!</v>
      </c>
      <c r="BB60" s="424" t="e">
        <f t="shared" si="47"/>
        <v>#REF!</v>
      </c>
      <c r="BC60" s="424" t="e">
        <f t="shared" si="47"/>
        <v>#REF!</v>
      </c>
      <c r="BD60" s="424" t="e">
        <f t="shared" si="47"/>
        <v>#REF!</v>
      </c>
      <c r="BE60" s="424" t="e">
        <f t="shared" si="47"/>
        <v>#REF!</v>
      </c>
      <c r="BF60" s="424" t="e">
        <f t="shared" si="47"/>
        <v>#REF!</v>
      </c>
      <c r="BG60" s="428" t="e">
        <f t="shared" si="47"/>
        <v>#REF!</v>
      </c>
      <c r="BH60" s="411">
        <f t="shared" si="48"/>
        <v>0</v>
      </c>
      <c r="BI60" s="421" t="e">
        <f t="shared" si="49"/>
        <v>#REF!</v>
      </c>
    </row>
    <row r="61" spans="2:61" s="426" customFormat="1" hidden="1">
      <c r="B61" s="413" t="s">
        <v>471</v>
      </c>
      <c r="C61" s="460" t="s">
        <v>480</v>
      </c>
      <c r="D61" s="782"/>
      <c r="E61" s="782"/>
      <c r="F61" s="782"/>
      <c r="G61" s="783"/>
      <c r="H61" s="415"/>
      <c r="I61" s="416">
        <v>0</v>
      </c>
      <c r="J61" s="417"/>
      <c r="K61" s="418">
        <f>IF(J61=0,0,_xlfn.CEILING.PRECISE(([1]Inputs!$F$1+IF(I61=0,0,-I61+1))/J61))</f>
        <v>0</v>
      </c>
      <c r="L61" s="419">
        <v>0</v>
      </c>
      <c r="M61" s="420">
        <f t="shared" si="40"/>
        <v>0</v>
      </c>
      <c r="N61" s="421">
        <f t="shared" si="50"/>
        <v>0</v>
      </c>
      <c r="O61" s="429"/>
      <c r="P61" s="423">
        <f t="shared" si="41"/>
        <v>1.01</v>
      </c>
      <c r="Q61" s="423">
        <f t="shared" si="42"/>
        <v>0.97115384615384615</v>
      </c>
      <c r="R61" s="423">
        <f t="shared" si="54"/>
        <v>1</v>
      </c>
      <c r="S61" s="423">
        <f t="shared" si="43"/>
        <v>0</v>
      </c>
      <c r="T61" s="423">
        <f t="shared" si="55"/>
        <v>1</v>
      </c>
      <c r="U61" s="424">
        <f t="shared" si="56"/>
        <v>0</v>
      </c>
      <c r="V61" s="406"/>
      <c r="W61" s="407"/>
      <c r="X61" s="407"/>
      <c r="AB61" s="427" t="str">
        <f t="shared" si="44"/>
        <v xml:space="preserve">Architecture </v>
      </c>
      <c r="AC61" s="424" t="e">
        <f t="shared" si="45"/>
        <v>#REF!</v>
      </c>
      <c r="AD61" s="424" t="e">
        <f t="shared" si="45"/>
        <v>#REF!</v>
      </c>
      <c r="AE61" s="424" t="e">
        <f t="shared" si="45"/>
        <v>#REF!</v>
      </c>
      <c r="AF61" s="424" t="e">
        <f t="shared" si="45"/>
        <v>#REF!</v>
      </c>
      <c r="AG61" s="424" t="e">
        <f t="shared" si="45"/>
        <v>#REF!</v>
      </c>
      <c r="AH61" s="424" t="e">
        <f t="shared" si="45"/>
        <v>#REF!</v>
      </c>
      <c r="AI61" s="424" t="e">
        <f t="shared" si="45"/>
        <v>#REF!</v>
      </c>
      <c r="AJ61" s="424" t="e">
        <f t="shared" si="45"/>
        <v>#REF!</v>
      </c>
      <c r="AK61" s="424" t="e">
        <f t="shared" si="45"/>
        <v>#REF!</v>
      </c>
      <c r="AL61" s="424" t="e">
        <f t="shared" si="45"/>
        <v>#REF!</v>
      </c>
      <c r="AM61" s="424" t="e">
        <f t="shared" si="46"/>
        <v>#REF!</v>
      </c>
      <c r="AN61" s="424" t="e">
        <f t="shared" si="46"/>
        <v>#REF!</v>
      </c>
      <c r="AO61" s="424" t="e">
        <f t="shared" si="46"/>
        <v>#REF!</v>
      </c>
      <c r="AP61" s="424" t="e">
        <f t="shared" si="46"/>
        <v>#REF!</v>
      </c>
      <c r="AQ61" s="424" t="e">
        <f t="shared" si="46"/>
        <v>#REF!</v>
      </c>
      <c r="AR61" s="424" t="e">
        <f t="shared" si="46"/>
        <v>#REF!</v>
      </c>
      <c r="AS61" s="424" t="e">
        <f t="shared" si="46"/>
        <v>#REF!</v>
      </c>
      <c r="AT61" s="424" t="e">
        <f t="shared" si="46"/>
        <v>#REF!</v>
      </c>
      <c r="AU61" s="424" t="e">
        <f t="shared" si="46"/>
        <v>#REF!</v>
      </c>
      <c r="AV61" s="424" t="e">
        <f t="shared" si="46"/>
        <v>#REF!</v>
      </c>
      <c r="AW61" s="424" t="e">
        <f t="shared" si="47"/>
        <v>#REF!</v>
      </c>
      <c r="AX61" s="424" t="e">
        <f t="shared" si="47"/>
        <v>#REF!</v>
      </c>
      <c r="AY61" s="424" t="e">
        <f t="shared" si="47"/>
        <v>#REF!</v>
      </c>
      <c r="AZ61" s="424" t="e">
        <f t="shared" si="47"/>
        <v>#REF!</v>
      </c>
      <c r="BA61" s="424" t="e">
        <f t="shared" si="47"/>
        <v>#REF!</v>
      </c>
      <c r="BB61" s="424" t="e">
        <f t="shared" si="47"/>
        <v>#REF!</v>
      </c>
      <c r="BC61" s="424" t="e">
        <f t="shared" si="47"/>
        <v>#REF!</v>
      </c>
      <c r="BD61" s="424" t="e">
        <f t="shared" si="47"/>
        <v>#REF!</v>
      </c>
      <c r="BE61" s="424" t="e">
        <f t="shared" si="47"/>
        <v>#REF!</v>
      </c>
      <c r="BF61" s="424" t="e">
        <f t="shared" si="47"/>
        <v>#REF!</v>
      </c>
      <c r="BG61" s="428" t="e">
        <f t="shared" si="47"/>
        <v>#REF!</v>
      </c>
      <c r="BH61" s="411">
        <f t="shared" si="48"/>
        <v>0</v>
      </c>
      <c r="BI61" s="421" t="e">
        <f t="shared" si="49"/>
        <v>#REF!</v>
      </c>
    </row>
    <row r="62" spans="2:61" s="233" customFormat="1" hidden="1">
      <c r="B62" s="296" t="s">
        <v>443</v>
      </c>
      <c r="C62" s="304" t="s">
        <v>16</v>
      </c>
      <c r="D62" s="801" t="s">
        <v>483</v>
      </c>
      <c r="E62" s="801"/>
      <c r="F62" s="801"/>
      <c r="G62" s="802"/>
      <c r="H62" s="315">
        <f>IF($C14&lt;50,1000*$C14*3.1,1000*$C14*3.5)</f>
        <v>46500</v>
      </c>
      <c r="I62" s="298">
        <v>0</v>
      </c>
      <c r="J62" s="298">
        <f>C7+1</f>
        <v>26</v>
      </c>
      <c r="K62" s="366">
        <f t="shared" ref="K62" si="57">IF(J62=0,0,_xlfn.CEILING.PRECISE(($C$7+IF(I62=0,0,-I62+1))/J62))</f>
        <v>1</v>
      </c>
      <c r="L62" s="300">
        <v>0</v>
      </c>
      <c r="M62" s="476">
        <f t="shared" si="40"/>
        <v>46500</v>
      </c>
      <c r="N62" s="477">
        <f>U62</f>
        <v>46500</v>
      </c>
      <c r="O62" s="279"/>
      <c r="P62" s="245">
        <f>((1+$C11)*(1+L62))</f>
        <v>1.03</v>
      </c>
      <c r="Q62" s="245">
        <f>$P62/(1+$C10)</f>
        <v>0.98095238095238091</v>
      </c>
      <c r="R62" s="245">
        <f>($P62/(1+$C10))^J62</f>
        <v>0.60652131307131951</v>
      </c>
      <c r="S62" s="245">
        <f>IF(R62=1,$K62,(1-R62^$K62)/(1-R62))</f>
        <v>1</v>
      </c>
      <c r="T62" s="245">
        <f t="shared" si="55"/>
        <v>1</v>
      </c>
      <c r="U62" s="301">
        <f t="shared" si="56"/>
        <v>46500</v>
      </c>
      <c r="V62" s="251"/>
      <c r="W62" s="234"/>
      <c r="X62" s="234"/>
      <c r="Y62" s="235"/>
      <c r="Z62" s="235"/>
      <c r="AB62" s="427" t="str">
        <f t="shared" si="44"/>
        <v>Solar</v>
      </c>
      <c r="AC62" s="445">
        <f>IF(OR(AC$19&gt;$C$7,AC$19&lt;$I62,$J62=0),0,(IF(OR(MOD(AC$19-$I62+1,$J62)=1,$J62=1),$H62*($P62^AC$19),0)))</f>
        <v>46500</v>
      </c>
      <c r="AD62" s="445">
        <f t="shared" ref="AD62:BG62" si="58">IF(OR(AD$19&gt;$C$7,AD$19&lt;$I62,$J62=0),0,(IF(OR(MOD(AD$19-$I62+1,$J62)=1,$J62=1),$H62*($P62^AD$19),0)))</f>
        <v>0</v>
      </c>
      <c r="AE62" s="445">
        <f t="shared" si="58"/>
        <v>0</v>
      </c>
      <c r="AF62" s="445">
        <f t="shared" si="58"/>
        <v>0</v>
      </c>
      <c r="AG62" s="445">
        <f t="shared" si="58"/>
        <v>0</v>
      </c>
      <c r="AH62" s="445">
        <f t="shared" si="58"/>
        <v>0</v>
      </c>
      <c r="AI62" s="445">
        <f t="shared" si="58"/>
        <v>0</v>
      </c>
      <c r="AJ62" s="445">
        <f t="shared" si="58"/>
        <v>0</v>
      </c>
      <c r="AK62" s="445">
        <f t="shared" si="58"/>
        <v>0</v>
      </c>
      <c r="AL62" s="445">
        <f t="shared" si="58"/>
        <v>0</v>
      </c>
      <c r="AM62" s="445">
        <f t="shared" si="58"/>
        <v>0</v>
      </c>
      <c r="AN62" s="445">
        <f t="shared" si="58"/>
        <v>0</v>
      </c>
      <c r="AO62" s="445">
        <f t="shared" si="58"/>
        <v>0</v>
      </c>
      <c r="AP62" s="445">
        <f t="shared" si="58"/>
        <v>0</v>
      </c>
      <c r="AQ62" s="445">
        <f t="shared" si="58"/>
        <v>0</v>
      </c>
      <c r="AR62" s="445">
        <f t="shared" si="58"/>
        <v>0</v>
      </c>
      <c r="AS62" s="445">
        <f t="shared" si="58"/>
        <v>0</v>
      </c>
      <c r="AT62" s="445">
        <f t="shared" si="58"/>
        <v>0</v>
      </c>
      <c r="AU62" s="445">
        <f t="shared" si="58"/>
        <v>0</v>
      </c>
      <c r="AV62" s="445">
        <f t="shared" si="58"/>
        <v>0</v>
      </c>
      <c r="AW62" s="445">
        <f t="shared" si="58"/>
        <v>0</v>
      </c>
      <c r="AX62" s="445">
        <f t="shared" si="58"/>
        <v>0</v>
      </c>
      <c r="AY62" s="445">
        <f t="shared" si="58"/>
        <v>0</v>
      </c>
      <c r="AZ62" s="445">
        <f t="shared" si="58"/>
        <v>0</v>
      </c>
      <c r="BA62" s="445">
        <f t="shared" si="58"/>
        <v>0</v>
      </c>
      <c r="BB62" s="445">
        <f t="shared" si="58"/>
        <v>0</v>
      </c>
      <c r="BC62" s="445">
        <f t="shared" si="58"/>
        <v>0</v>
      </c>
      <c r="BD62" s="445">
        <f t="shared" si="58"/>
        <v>0</v>
      </c>
      <c r="BE62" s="445">
        <f t="shared" si="58"/>
        <v>0</v>
      </c>
      <c r="BF62" s="445">
        <f t="shared" si="58"/>
        <v>0</v>
      </c>
      <c r="BG62" s="445">
        <f t="shared" si="58"/>
        <v>0</v>
      </c>
      <c r="BH62" s="435">
        <f t="shared" si="48"/>
        <v>1</v>
      </c>
      <c r="BI62" s="436">
        <f t="shared" si="49"/>
        <v>46500</v>
      </c>
    </row>
    <row r="63" spans="2:61" hidden="1">
      <c r="B63" s="790" t="s">
        <v>437</v>
      </c>
      <c r="C63" s="791"/>
      <c r="D63" s="791"/>
      <c r="E63" s="791"/>
      <c r="F63" s="791"/>
      <c r="G63" s="791"/>
      <c r="H63" s="791"/>
      <c r="I63" s="791"/>
      <c r="J63" s="791"/>
      <c r="K63" s="791"/>
      <c r="L63" s="791"/>
      <c r="M63" s="791"/>
      <c r="N63" s="792"/>
      <c r="O63" s="316"/>
      <c r="P63" s="244"/>
      <c r="Q63" s="244"/>
      <c r="R63" s="244"/>
      <c r="S63" s="236"/>
      <c r="T63" s="294"/>
      <c r="U63" s="294"/>
      <c r="W63" s="234"/>
      <c r="X63" s="234"/>
      <c r="Y63" s="236"/>
      <c r="Z63" s="236"/>
      <c r="AB63" s="478"/>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80"/>
      <c r="BH63" s="435"/>
      <c r="BI63" s="436">
        <f t="shared" si="49"/>
        <v>0</v>
      </c>
    </row>
    <row r="64" spans="2:61" hidden="1">
      <c r="B64" s="296" t="s">
        <v>437</v>
      </c>
      <c r="C64" s="304" t="s">
        <v>16</v>
      </c>
      <c r="D64" s="801" t="s">
        <v>484</v>
      </c>
      <c r="E64" s="801"/>
      <c r="F64" s="801"/>
      <c r="G64" s="802"/>
      <c r="H64" s="305">
        <f>$H8*-1</f>
        <v>0</v>
      </c>
      <c r="I64" s="298">
        <v>0</v>
      </c>
      <c r="J64" s="298">
        <f>C7+1</f>
        <v>26</v>
      </c>
      <c r="K64" s="366">
        <f t="shared" ref="K64" si="59">IF(J64=0,0,_xlfn.CEILING.PRECISE(($C$7+IF(I64=0,0,-I64+1))/J64))</f>
        <v>1</v>
      </c>
      <c r="L64" s="300">
        <v>0</v>
      </c>
      <c r="M64" s="476">
        <f>H64*K64</f>
        <v>0</v>
      </c>
      <c r="N64" s="477">
        <f t="shared" si="50"/>
        <v>0</v>
      </c>
      <c r="O64" s="250"/>
      <c r="P64" s="245">
        <f>((1+$C$11)*(1+L64))</f>
        <v>1.03</v>
      </c>
      <c r="Q64" s="245">
        <f>$P64/(1+$C$10)</f>
        <v>0.98095238095238091</v>
      </c>
      <c r="R64" s="245">
        <f>($P64/(1+$C$10))^J64</f>
        <v>0.60652131307131951</v>
      </c>
      <c r="S64" s="245">
        <f>IF(R64=1,$K64,(1-R64^$K64)/(1-R64))</f>
        <v>1</v>
      </c>
      <c r="T64" s="245">
        <f>Q64^I64</f>
        <v>1</v>
      </c>
      <c r="U64" s="301">
        <f t="shared" ref="U64:U66" si="60">IF(S64&gt;0,$H64*S64*T64,)</f>
        <v>0</v>
      </c>
      <c r="W64" s="234"/>
      <c r="X64" s="234"/>
      <c r="Y64" s="236"/>
      <c r="Z64" s="236"/>
      <c r="AB64" s="427" t="str">
        <f>B64</f>
        <v>Incentives</v>
      </c>
      <c r="AC64" s="445">
        <f>IF(OR(AC$19&gt;$C$7,AC$19&lt;$I64,$J64=0),0,(IF(OR(MOD(AC$19-$I64+1,$J64)=1,$J64=1),$H64*($P64^AC$19),0)))</f>
        <v>0</v>
      </c>
      <c r="AD64" s="445">
        <f t="shared" ref="AD64:BG66" si="61">IF(OR(AD$19&gt;$C$7,AD$19&lt;$I64,$J64=0),0,(IF(OR(MOD(AD$19-$I64+1,$J64)=1,$J64=1),$H64*($P64^AD$19),0)))</f>
        <v>0</v>
      </c>
      <c r="AE64" s="445">
        <f t="shared" si="61"/>
        <v>0</v>
      </c>
      <c r="AF64" s="445">
        <f t="shared" si="61"/>
        <v>0</v>
      </c>
      <c r="AG64" s="445">
        <f t="shared" si="61"/>
        <v>0</v>
      </c>
      <c r="AH64" s="445">
        <f t="shared" si="61"/>
        <v>0</v>
      </c>
      <c r="AI64" s="445">
        <f t="shared" si="61"/>
        <v>0</v>
      </c>
      <c r="AJ64" s="445">
        <f t="shared" si="61"/>
        <v>0</v>
      </c>
      <c r="AK64" s="445">
        <f t="shared" si="61"/>
        <v>0</v>
      </c>
      <c r="AL64" s="445">
        <f t="shared" si="61"/>
        <v>0</v>
      </c>
      <c r="AM64" s="445">
        <f t="shared" si="61"/>
        <v>0</v>
      </c>
      <c r="AN64" s="445">
        <f t="shared" si="61"/>
        <v>0</v>
      </c>
      <c r="AO64" s="445">
        <f t="shared" si="61"/>
        <v>0</v>
      </c>
      <c r="AP64" s="445">
        <f t="shared" si="61"/>
        <v>0</v>
      </c>
      <c r="AQ64" s="445">
        <f t="shared" si="61"/>
        <v>0</v>
      </c>
      <c r="AR64" s="445">
        <f t="shared" si="61"/>
        <v>0</v>
      </c>
      <c r="AS64" s="445">
        <f t="shared" si="61"/>
        <v>0</v>
      </c>
      <c r="AT64" s="445">
        <f t="shared" si="61"/>
        <v>0</v>
      </c>
      <c r="AU64" s="445">
        <f t="shared" si="61"/>
        <v>0</v>
      </c>
      <c r="AV64" s="445">
        <f t="shared" si="61"/>
        <v>0</v>
      </c>
      <c r="AW64" s="445">
        <f t="shared" si="61"/>
        <v>0</v>
      </c>
      <c r="AX64" s="445">
        <f t="shared" si="61"/>
        <v>0</v>
      </c>
      <c r="AY64" s="445">
        <f t="shared" si="61"/>
        <v>0</v>
      </c>
      <c r="AZ64" s="445">
        <f t="shared" si="61"/>
        <v>0</v>
      </c>
      <c r="BA64" s="445">
        <f t="shared" si="61"/>
        <v>0</v>
      </c>
      <c r="BB64" s="445">
        <f t="shared" si="61"/>
        <v>0</v>
      </c>
      <c r="BC64" s="445">
        <f t="shared" si="61"/>
        <v>0</v>
      </c>
      <c r="BD64" s="445">
        <f t="shared" si="61"/>
        <v>0</v>
      </c>
      <c r="BE64" s="445">
        <f t="shared" si="61"/>
        <v>0</v>
      </c>
      <c r="BF64" s="445">
        <f t="shared" si="61"/>
        <v>0</v>
      </c>
      <c r="BG64" s="445">
        <f t="shared" si="61"/>
        <v>0</v>
      </c>
      <c r="BH64" s="435">
        <f>IF(H64=0,K64,COUNTIF(AC64:BG64,"&lt;&gt;0"))</f>
        <v>1</v>
      </c>
      <c r="BI64" s="436">
        <f t="shared" si="49"/>
        <v>0</v>
      </c>
    </row>
    <row r="65" spans="2:61" hidden="1">
      <c r="B65" s="296" t="s">
        <v>437</v>
      </c>
      <c r="C65" s="349" t="s">
        <v>444</v>
      </c>
      <c r="D65" s="317">
        <f>IF($C16="Yes", 0.3, 0)</f>
        <v>0.3</v>
      </c>
      <c r="E65" s="354" t="s">
        <v>445</v>
      </c>
      <c r="F65" s="318" t="s">
        <v>443</v>
      </c>
      <c r="G65" s="355" t="s">
        <v>421</v>
      </c>
      <c r="H65" s="315">
        <f>IF(F65=$B$52,-D65*SUM(H52:H63),INDEX(B$53:H$63,MATCH(F65,B$53:B$63,0),7)*(-D65))</f>
        <v>-13950</v>
      </c>
      <c r="I65" s="298">
        <v>0</v>
      </c>
      <c r="J65" s="298">
        <f>C7+1</f>
        <v>26</v>
      </c>
      <c r="K65" s="366">
        <f>IF(J65=0,0,_xlfn.CEILING.PRECISE(($C7+IF(I65=0,0,-I65+1))/J65))</f>
        <v>1</v>
      </c>
      <c r="L65" s="300">
        <v>0</v>
      </c>
      <c r="M65" s="476">
        <f>H65*K65</f>
        <v>-13950</v>
      </c>
      <c r="N65" s="477">
        <f t="shared" si="50"/>
        <v>-13950</v>
      </c>
      <c r="O65" s="250"/>
      <c r="P65" s="245">
        <f>((1+$C$11)*(1+L65))</f>
        <v>1.03</v>
      </c>
      <c r="Q65" s="245">
        <f>$P65/(1+$C$10)</f>
        <v>0.98095238095238091</v>
      </c>
      <c r="R65" s="245">
        <f>($P65/(1+$C$10))^J65</f>
        <v>0.60652131307131951</v>
      </c>
      <c r="S65" s="245">
        <f>IF(R65=1,$K65,(1-R65^$K65)/(1-R65))</f>
        <v>1</v>
      </c>
      <c r="T65" s="245">
        <f>Q65^I65</f>
        <v>1</v>
      </c>
      <c r="U65" s="301">
        <f t="shared" si="60"/>
        <v>-13950</v>
      </c>
      <c r="W65" s="234"/>
      <c r="X65" s="234"/>
      <c r="Y65" s="236"/>
      <c r="Z65" s="236"/>
      <c r="AB65" s="427" t="str">
        <f>B65</f>
        <v>Incentives</v>
      </c>
      <c r="AC65" s="445">
        <f>IF(OR(AC$19&gt;$C$7,AC$19&lt;$I65,$J65=0),0,(IF(OR(MOD(AC$19-$I65+1,$J65)=1,$J65=1),$H65*($P65^AC$19),0)))</f>
        <v>-13950</v>
      </c>
      <c r="AD65" s="445">
        <f t="shared" si="61"/>
        <v>0</v>
      </c>
      <c r="AE65" s="445">
        <f t="shared" si="61"/>
        <v>0</v>
      </c>
      <c r="AF65" s="445">
        <f t="shared" si="61"/>
        <v>0</v>
      </c>
      <c r="AG65" s="445">
        <f t="shared" si="61"/>
        <v>0</v>
      </c>
      <c r="AH65" s="445">
        <f t="shared" si="61"/>
        <v>0</v>
      </c>
      <c r="AI65" s="445">
        <f t="shared" si="61"/>
        <v>0</v>
      </c>
      <c r="AJ65" s="445">
        <f t="shared" si="61"/>
        <v>0</v>
      </c>
      <c r="AK65" s="445">
        <f t="shared" si="61"/>
        <v>0</v>
      </c>
      <c r="AL65" s="445">
        <f t="shared" si="61"/>
        <v>0</v>
      </c>
      <c r="AM65" s="445">
        <f t="shared" si="61"/>
        <v>0</v>
      </c>
      <c r="AN65" s="445">
        <f t="shared" si="61"/>
        <v>0</v>
      </c>
      <c r="AO65" s="445">
        <f t="shared" si="61"/>
        <v>0</v>
      </c>
      <c r="AP65" s="445">
        <f t="shared" si="61"/>
        <v>0</v>
      </c>
      <c r="AQ65" s="445">
        <f t="shared" si="61"/>
        <v>0</v>
      </c>
      <c r="AR65" s="445">
        <f t="shared" si="61"/>
        <v>0</v>
      </c>
      <c r="AS65" s="445">
        <f t="shared" si="61"/>
        <v>0</v>
      </c>
      <c r="AT65" s="445">
        <f t="shared" si="61"/>
        <v>0</v>
      </c>
      <c r="AU65" s="445">
        <f t="shared" si="61"/>
        <v>0</v>
      </c>
      <c r="AV65" s="445">
        <f t="shared" si="61"/>
        <v>0</v>
      </c>
      <c r="AW65" s="445">
        <f t="shared" si="61"/>
        <v>0</v>
      </c>
      <c r="AX65" s="445">
        <f t="shared" si="61"/>
        <v>0</v>
      </c>
      <c r="AY65" s="445">
        <f t="shared" si="61"/>
        <v>0</v>
      </c>
      <c r="AZ65" s="445">
        <f t="shared" si="61"/>
        <v>0</v>
      </c>
      <c r="BA65" s="445">
        <f t="shared" si="61"/>
        <v>0</v>
      </c>
      <c r="BB65" s="445">
        <f t="shared" si="61"/>
        <v>0</v>
      </c>
      <c r="BC65" s="445">
        <f t="shared" si="61"/>
        <v>0</v>
      </c>
      <c r="BD65" s="445">
        <f t="shared" si="61"/>
        <v>0</v>
      </c>
      <c r="BE65" s="445">
        <f t="shared" si="61"/>
        <v>0</v>
      </c>
      <c r="BF65" s="445">
        <f t="shared" si="61"/>
        <v>0</v>
      </c>
      <c r="BG65" s="445">
        <f t="shared" si="61"/>
        <v>0</v>
      </c>
      <c r="BH65" s="435">
        <f>IF(H65=0,K65,COUNTIF(AC65:BG65,"&lt;&gt;0"))</f>
        <v>1</v>
      </c>
      <c r="BI65" s="436">
        <f t="shared" si="49"/>
        <v>-13950</v>
      </c>
    </row>
    <row r="66" spans="2:61" hidden="1">
      <c r="B66" s="296" t="s">
        <v>437</v>
      </c>
      <c r="C66" s="349" t="s">
        <v>507</v>
      </c>
      <c r="D66" s="319">
        <v>0.40500000000000003</v>
      </c>
      <c r="E66" s="354" t="s">
        <v>446</v>
      </c>
      <c r="F66" s="320">
        <v>10</v>
      </c>
      <c r="G66" s="355" t="s">
        <v>481</v>
      </c>
      <c r="H66" s="315">
        <f>D66*D68</f>
        <v>-4860</v>
      </c>
      <c r="I66" s="298">
        <v>1</v>
      </c>
      <c r="J66" s="303">
        <v>1</v>
      </c>
      <c r="K66" s="366">
        <f>IF(J66=0,0,_xlfn.CEILING.PRECISE((MIN(F66,$C$7)+IF(I66=0,0,-I66+1))/J66))</f>
        <v>10</v>
      </c>
      <c r="L66" s="575">
        <v>-0.05</v>
      </c>
      <c r="M66" s="476">
        <f>H66*K66</f>
        <v>-48600</v>
      </c>
      <c r="N66" s="477">
        <f>U66</f>
        <v>-33655.259041952369</v>
      </c>
      <c r="O66" s="250"/>
      <c r="P66" s="245">
        <f>((1+$C$11)*(1+L66))</f>
        <v>0.97849999999999993</v>
      </c>
      <c r="Q66" s="245">
        <f>$P66/(1+$C$10)</f>
        <v>0.93190476190476179</v>
      </c>
      <c r="R66" s="245">
        <f>($P66/(1+$C$10))^J66</f>
        <v>0.93190476190476179</v>
      </c>
      <c r="S66" s="245">
        <f>IF(R66=1,$K66,(1-R66^$K66)/(1-R66))</f>
        <v>7.4309636598493087</v>
      </c>
      <c r="T66" s="245">
        <f>Q66^I66</f>
        <v>0.93190476190476179</v>
      </c>
      <c r="U66" s="301">
        <f t="shared" si="60"/>
        <v>-33655.259041952369</v>
      </c>
      <c r="W66" s="234"/>
      <c r="X66" s="234"/>
      <c r="Y66" s="236"/>
      <c r="Z66" s="236"/>
      <c r="AB66" s="427" t="str">
        <f>B66</f>
        <v>Incentives</v>
      </c>
      <c r="AC66" s="445">
        <f>IF(OR(AC$19&gt;$C$7,AC$19&lt;$I66,$J66=0),0,(IF(OR(MOD(AC$19-$I66+1,$J66)=1,$J66=1),$H66*($P66^AC$19),0)))</f>
        <v>0</v>
      </c>
      <c r="AD66" s="445">
        <f t="shared" si="61"/>
        <v>-4755.5099999999993</v>
      </c>
      <c r="AE66" s="445">
        <f t="shared" si="61"/>
        <v>-4653.2665349999988</v>
      </c>
      <c r="AF66" s="445">
        <f t="shared" si="61"/>
        <v>-4553.2213044974987</v>
      </c>
      <c r="AG66" s="445">
        <f t="shared" si="61"/>
        <v>-4455.3270464508023</v>
      </c>
      <c r="AH66" s="445">
        <f t="shared" si="61"/>
        <v>-4359.5375149521096</v>
      </c>
      <c r="AI66" s="445">
        <f t="shared" si="61"/>
        <v>-4265.8074583806392</v>
      </c>
      <c r="AJ66" s="445">
        <f t="shared" si="61"/>
        <v>-4174.0925980254551</v>
      </c>
      <c r="AK66" s="445">
        <f t="shared" si="61"/>
        <v>-4084.3496071679078</v>
      </c>
      <c r="AL66" s="445">
        <f t="shared" si="61"/>
        <v>-3996.5360906137976</v>
      </c>
      <c r="AM66" s="445">
        <f t="shared" si="61"/>
        <v>-3910.6105646656006</v>
      </c>
      <c r="AN66" s="445">
        <v>0</v>
      </c>
      <c r="AO66" s="445">
        <v>0</v>
      </c>
      <c r="AP66" s="445">
        <v>0</v>
      </c>
      <c r="AQ66" s="445">
        <v>0</v>
      </c>
      <c r="AR66" s="445">
        <v>0</v>
      </c>
      <c r="AS66" s="445">
        <v>0</v>
      </c>
      <c r="AT66" s="445">
        <v>0</v>
      </c>
      <c r="AU66" s="445">
        <v>0</v>
      </c>
      <c r="AV66" s="445">
        <v>0</v>
      </c>
      <c r="AW66" s="445">
        <v>0</v>
      </c>
      <c r="AX66" s="445">
        <v>0</v>
      </c>
      <c r="AY66" s="445">
        <v>0</v>
      </c>
      <c r="AZ66" s="445">
        <v>0</v>
      </c>
      <c r="BA66" s="445">
        <v>0</v>
      </c>
      <c r="BB66" s="445">
        <v>0</v>
      </c>
      <c r="BC66" s="445">
        <v>0</v>
      </c>
      <c r="BD66" s="445">
        <v>0</v>
      </c>
      <c r="BE66" s="445">
        <v>0</v>
      </c>
      <c r="BF66" s="445">
        <v>0</v>
      </c>
      <c r="BG66" s="445">
        <v>0</v>
      </c>
      <c r="BH66" s="435">
        <f>IF(H66=0,K66,COUNTIF(AC66:BG66,"&lt;&gt;0"))</f>
        <v>10</v>
      </c>
      <c r="BI66" s="436">
        <f t="shared" si="49"/>
        <v>-43208.258719753816</v>
      </c>
    </row>
    <row r="67" spans="2:61" hidden="1">
      <c r="B67" s="790" t="s">
        <v>447</v>
      </c>
      <c r="C67" s="791"/>
      <c r="D67" s="791"/>
      <c r="E67" s="791"/>
      <c r="F67" s="791"/>
      <c r="G67" s="791"/>
      <c r="H67" s="791"/>
      <c r="I67" s="791"/>
      <c r="J67" s="791"/>
      <c r="K67" s="791"/>
      <c r="L67" s="791"/>
      <c r="M67" s="791"/>
      <c r="N67" s="792"/>
      <c r="O67" s="250"/>
      <c r="P67" s="244"/>
      <c r="Q67" s="244"/>
      <c r="R67" s="244"/>
      <c r="S67" s="236"/>
      <c r="T67" s="294"/>
      <c r="U67" s="294"/>
      <c r="W67" s="352"/>
      <c r="X67" s="352"/>
      <c r="Y67" s="800"/>
      <c r="Z67" s="800"/>
      <c r="AB67" s="432" t="s">
        <v>473</v>
      </c>
      <c r="AC67" s="433"/>
      <c r="AD67" s="433"/>
      <c r="AE67" s="433"/>
      <c r="AF67" s="433"/>
      <c r="AG67" s="433"/>
      <c r="AH67" s="433"/>
      <c r="AI67" s="433"/>
      <c r="AJ67" s="433"/>
      <c r="AK67" s="433"/>
      <c r="AL67" s="433"/>
      <c r="AM67" s="433"/>
      <c r="AN67" s="433"/>
      <c r="AO67" s="433"/>
      <c r="AP67" s="433"/>
      <c r="AQ67" s="433"/>
      <c r="AR67" s="433"/>
      <c r="AS67" s="433"/>
      <c r="AT67" s="433"/>
      <c r="AU67" s="433"/>
      <c r="AV67" s="433"/>
      <c r="AW67" s="433"/>
      <c r="AX67" s="433"/>
      <c r="AY67" s="433"/>
      <c r="AZ67" s="433"/>
      <c r="BA67" s="433"/>
      <c r="BB67" s="433"/>
      <c r="BC67" s="433"/>
      <c r="BD67" s="433"/>
      <c r="BE67" s="433"/>
      <c r="BF67" s="433"/>
      <c r="BG67" s="434"/>
      <c r="BH67" s="435"/>
      <c r="BI67" s="481"/>
    </row>
    <row r="68" spans="2:61" s="231" customFormat="1" hidden="1">
      <c r="B68" s="296" t="s">
        <v>439</v>
      </c>
      <c r="C68" s="349" t="str">
        <f>[1]Inputs!$A$18</f>
        <v>Solar (Electric)</v>
      </c>
      <c r="D68" s="321">
        <f>$C15*-1</f>
        <v>-12000</v>
      </c>
      <c r="E68" s="438" t="s">
        <v>295</v>
      </c>
      <c r="F68" s="439">
        <f>F29</f>
        <v>0</v>
      </c>
      <c r="G68" s="440" t="str">
        <f>INDEX([1]Inputs!$A$16:$C$28,MATCH($C68,[1]Inputs!$A$16:$A$28,0),3)</f>
        <v>$/kWh</v>
      </c>
      <c r="H68" s="441">
        <f>D68*F68</f>
        <v>0</v>
      </c>
      <c r="I68" s="298">
        <v>1</v>
      </c>
      <c r="J68" s="299">
        <v>1</v>
      </c>
      <c r="K68" s="366">
        <f>IF(J68=0,0,_xlfn.CEILING.PRECISE(($C$7+IF(I68=0,0,-I68+1))/J68))</f>
        <v>25</v>
      </c>
      <c r="L68" s="575">
        <v>-5.0000000000000001E-3</v>
      </c>
      <c r="M68" s="476">
        <f>H68*K68</f>
        <v>0</v>
      </c>
      <c r="N68" s="477">
        <f>U68</f>
        <v>0</v>
      </c>
      <c r="O68" s="302"/>
      <c r="P68" s="245">
        <f>((1+$C$11)*(1+L68))</f>
        <v>1.02485</v>
      </c>
      <c r="Q68" s="245">
        <f>$P68/(1+$C$10)</f>
        <v>0.97604761904761905</v>
      </c>
      <c r="R68" s="245">
        <f>($P68/(1+$C$10))^J68</f>
        <v>0.97604761904761905</v>
      </c>
      <c r="S68" s="245">
        <f>IF(R68=1,$K68,(1-R68^$K68)/(1-R68))</f>
        <v>18.97617666278154</v>
      </c>
      <c r="T68" s="245">
        <f>Q68^I68</f>
        <v>0.97604761904761905</v>
      </c>
      <c r="U68" s="301">
        <f t="shared" ref="U68" si="62">IF(S68&gt;0,$H68*S68*T68,)</f>
        <v>0</v>
      </c>
      <c r="V68" s="251"/>
      <c r="W68" s="245">
        <f>1+IF(H68*L68&gt;0,L68,-L68)</f>
        <v>1.0049999999999999</v>
      </c>
      <c r="X68" s="246">
        <f>IF(W68=1,$K68,(1-(W68^J68)^$K68)/(1-(W68^J68))*W68)</f>
        <v>26.691910592369879</v>
      </c>
      <c r="Y68" s="239" t="str">
        <f>C68</f>
        <v>Solar (Electric)</v>
      </c>
      <c r="Z68" s="240">
        <f>$D68*X68</f>
        <v>-320302.92710843857</v>
      </c>
      <c r="AB68" s="444" t="str">
        <f>CONCATENATE(B68," - ",C68)</f>
        <v>Utilities Cost - Solar (Electric)</v>
      </c>
      <c r="AC68" s="445">
        <f>IF(OR(AC$19&gt;$C$7,AC$19&lt;$I68,$J68=0),0,(IF(OR(MOD(AC$19-$I68+1,$J68)=1,$J68=1),$H68*($P68^AC$19),0)))</f>
        <v>0</v>
      </c>
      <c r="AD68" s="445">
        <f t="shared" ref="AD68:BG68" si="63">IF(OR(AD$19&gt;$C$7,AD$19&lt;$I68,$J68=0),0,(IF(OR(MOD(AD$19-$I68+1,$J68)=1,$J68=1),$H68*($P68^AD$19),0)))</f>
        <v>0</v>
      </c>
      <c r="AE68" s="445">
        <f t="shared" si="63"/>
        <v>0</v>
      </c>
      <c r="AF68" s="445">
        <f t="shared" si="63"/>
        <v>0</v>
      </c>
      <c r="AG68" s="445">
        <f t="shared" si="63"/>
        <v>0</v>
      </c>
      <c r="AH68" s="445">
        <f t="shared" si="63"/>
        <v>0</v>
      </c>
      <c r="AI68" s="445">
        <f t="shared" si="63"/>
        <v>0</v>
      </c>
      <c r="AJ68" s="445">
        <f t="shared" si="63"/>
        <v>0</v>
      </c>
      <c r="AK68" s="445">
        <f t="shared" si="63"/>
        <v>0</v>
      </c>
      <c r="AL68" s="445">
        <f t="shared" si="63"/>
        <v>0</v>
      </c>
      <c r="AM68" s="445">
        <f t="shared" si="63"/>
        <v>0</v>
      </c>
      <c r="AN68" s="445">
        <f t="shared" si="63"/>
        <v>0</v>
      </c>
      <c r="AO68" s="445">
        <f t="shared" si="63"/>
        <v>0</v>
      </c>
      <c r="AP68" s="445">
        <f t="shared" si="63"/>
        <v>0</v>
      </c>
      <c r="AQ68" s="445">
        <f t="shared" si="63"/>
        <v>0</v>
      </c>
      <c r="AR68" s="445">
        <f t="shared" si="63"/>
        <v>0</v>
      </c>
      <c r="AS68" s="445">
        <f t="shared" si="63"/>
        <v>0</v>
      </c>
      <c r="AT68" s="445">
        <f t="shared" si="63"/>
        <v>0</v>
      </c>
      <c r="AU68" s="445">
        <f t="shared" si="63"/>
        <v>0</v>
      </c>
      <c r="AV68" s="445">
        <f t="shared" si="63"/>
        <v>0</v>
      </c>
      <c r="AW68" s="445">
        <f t="shared" si="63"/>
        <v>0</v>
      </c>
      <c r="AX68" s="445">
        <f t="shared" si="63"/>
        <v>0</v>
      </c>
      <c r="AY68" s="445">
        <f t="shared" si="63"/>
        <v>0</v>
      </c>
      <c r="AZ68" s="445">
        <f t="shared" si="63"/>
        <v>0</v>
      </c>
      <c r="BA68" s="445">
        <f t="shared" si="63"/>
        <v>0</v>
      </c>
      <c r="BB68" s="445">
        <f t="shared" si="63"/>
        <v>0</v>
      </c>
      <c r="BC68" s="445">
        <f t="shared" si="63"/>
        <v>0</v>
      </c>
      <c r="BD68" s="445">
        <f t="shared" si="63"/>
        <v>0</v>
      </c>
      <c r="BE68" s="445">
        <f t="shared" si="63"/>
        <v>0</v>
      </c>
      <c r="BF68" s="445">
        <f t="shared" si="63"/>
        <v>0</v>
      </c>
      <c r="BG68" s="445">
        <f t="shared" si="63"/>
        <v>0</v>
      </c>
      <c r="BH68" s="435">
        <f>IF(H68=0,K68,COUNTIF(AC68:BG68,"&lt;&gt;0"))</f>
        <v>25</v>
      </c>
      <c r="BI68" s="436">
        <f>SUM(AC68:BG68)</f>
        <v>0</v>
      </c>
    </row>
    <row r="69" spans="2:61" hidden="1">
      <c r="B69" s="790" t="s">
        <v>438</v>
      </c>
      <c r="C69" s="791"/>
      <c r="D69" s="791"/>
      <c r="E69" s="791"/>
      <c r="F69" s="791"/>
      <c r="G69" s="791"/>
      <c r="H69" s="791"/>
      <c r="I69" s="791"/>
      <c r="J69" s="791"/>
      <c r="K69" s="791"/>
      <c r="L69" s="791"/>
      <c r="M69" s="791"/>
      <c r="N69" s="792"/>
      <c r="O69" s="250"/>
      <c r="P69" s="244"/>
      <c r="Q69" s="244"/>
      <c r="R69" s="244"/>
      <c r="S69" s="236"/>
      <c r="T69" s="294"/>
      <c r="U69" s="295"/>
      <c r="W69" s="243"/>
      <c r="X69" s="243"/>
      <c r="Y69" s="247"/>
      <c r="Z69" s="248"/>
      <c r="AB69" s="478"/>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4"/>
      <c r="BH69" s="435"/>
      <c r="BI69" s="481"/>
    </row>
    <row r="70" spans="2:61" s="231" customFormat="1" hidden="1">
      <c r="B70" s="296" t="s">
        <v>439</v>
      </c>
      <c r="C70" s="349" t="s">
        <v>268</v>
      </c>
      <c r="D70" s="297">
        <f>D29</f>
        <v>0</v>
      </c>
      <c r="E70" s="438" t="s">
        <v>295</v>
      </c>
      <c r="F70" s="439">
        <f>F29</f>
        <v>0</v>
      </c>
      <c r="G70" s="440" t="s">
        <v>280</v>
      </c>
      <c r="H70" s="441">
        <f t="shared" ref="H70:H81" si="64">D70*F70</f>
        <v>0</v>
      </c>
      <c r="I70" s="298">
        <v>1</v>
      </c>
      <c r="J70" s="299">
        <v>1</v>
      </c>
      <c r="K70" s="366">
        <f t="shared" ref="K70" si="65">IF(J70=0,0,_xlfn.CEILING.PRECISE(($C$7+IF(I70=0,0,-I70+1))/J70))</f>
        <v>25</v>
      </c>
      <c r="L70" s="300"/>
      <c r="M70" s="476">
        <f t="shared" ref="M70:M81" si="66">H70*K70</f>
        <v>0</v>
      </c>
      <c r="N70" s="477">
        <f t="shared" ref="N70:N81" si="67">U70</f>
        <v>0</v>
      </c>
      <c r="O70" s="302"/>
      <c r="P70" s="245">
        <f>((1+$C$11)*(1+L70))</f>
        <v>1.03</v>
      </c>
      <c r="Q70" s="245">
        <f>$P70/(1+$C$10)</f>
        <v>0.98095238095238091</v>
      </c>
      <c r="R70" s="245">
        <f>($P70/(1+$C$10))^J70</f>
        <v>0.98095238095238091</v>
      </c>
      <c r="S70" s="245">
        <f>IF(R70=1,$K70,(1-R70^$K70)/(1-R70))</f>
        <v>20.039332637809185</v>
      </c>
      <c r="T70" s="245">
        <f>Q70^I70</f>
        <v>0.98095238095238091</v>
      </c>
      <c r="U70" s="301">
        <f t="shared" ref="U70:U81" si="68">IF(S70&gt;0,$H70*S70*T70,)</f>
        <v>0</v>
      </c>
      <c r="V70" s="251"/>
      <c r="W70" s="245">
        <f>1+IF(H70*L70&gt;0,L70,-L70)</f>
        <v>1</v>
      </c>
      <c r="X70" s="246">
        <f>IF(W70=1,$K70,(1-(W70^J70)^$K70)/(1-(W70^J70))*W70)</f>
        <v>25</v>
      </c>
      <c r="Y70" s="241" t="str">
        <f t="shared" ref="Y70:Y81" si="69">C70</f>
        <v>Electricity</v>
      </c>
      <c r="Z70" s="242">
        <f>$D70*X70</f>
        <v>0</v>
      </c>
      <c r="AB70" s="444" t="str">
        <f t="shared" ref="AB70:AB81" si="70">CONCATENATE(B70," - ",C70)</f>
        <v>Utilities Cost - Electricity</v>
      </c>
      <c r="AC70" s="445">
        <f>IF(OR(AC$19&gt;$C$7,AC$19&lt;$I70,$J70=0),0,(IF(OR(MOD(AC$19-$I70+1,$J70)=1,$J70=1),$H70*($P70^AC$19),0)))</f>
        <v>0</v>
      </c>
      <c r="AD70" s="445">
        <f t="shared" ref="AD70:BG70" si="71">IF(OR(AD$19&gt;$C$7,AD$19&lt;$I70,$J70=0),0,(IF(OR(MOD(AD$19-$I70+1,$J70)=1,$J70=1),$H70*($P70^AD$19),0)))</f>
        <v>0</v>
      </c>
      <c r="AE70" s="445">
        <f t="shared" si="71"/>
        <v>0</v>
      </c>
      <c r="AF70" s="445">
        <f t="shared" si="71"/>
        <v>0</v>
      </c>
      <c r="AG70" s="445">
        <f t="shared" si="71"/>
        <v>0</v>
      </c>
      <c r="AH70" s="445">
        <f t="shared" si="71"/>
        <v>0</v>
      </c>
      <c r="AI70" s="445">
        <f t="shared" si="71"/>
        <v>0</v>
      </c>
      <c r="AJ70" s="445">
        <f t="shared" si="71"/>
        <v>0</v>
      </c>
      <c r="AK70" s="445">
        <f t="shared" si="71"/>
        <v>0</v>
      </c>
      <c r="AL70" s="445">
        <f t="shared" si="71"/>
        <v>0</v>
      </c>
      <c r="AM70" s="445">
        <f t="shared" si="71"/>
        <v>0</v>
      </c>
      <c r="AN70" s="445">
        <f t="shared" si="71"/>
        <v>0</v>
      </c>
      <c r="AO70" s="445">
        <f t="shared" si="71"/>
        <v>0</v>
      </c>
      <c r="AP70" s="445">
        <f t="shared" si="71"/>
        <v>0</v>
      </c>
      <c r="AQ70" s="445">
        <f t="shared" si="71"/>
        <v>0</v>
      </c>
      <c r="AR70" s="445">
        <f t="shared" si="71"/>
        <v>0</v>
      </c>
      <c r="AS70" s="445">
        <f t="shared" si="71"/>
        <v>0</v>
      </c>
      <c r="AT70" s="445">
        <f t="shared" si="71"/>
        <v>0</v>
      </c>
      <c r="AU70" s="445">
        <f t="shared" si="71"/>
        <v>0</v>
      </c>
      <c r="AV70" s="445">
        <f t="shared" si="71"/>
        <v>0</v>
      </c>
      <c r="AW70" s="445">
        <f t="shared" si="71"/>
        <v>0</v>
      </c>
      <c r="AX70" s="445">
        <f t="shared" si="71"/>
        <v>0</v>
      </c>
      <c r="AY70" s="445">
        <f t="shared" si="71"/>
        <v>0</v>
      </c>
      <c r="AZ70" s="445">
        <f t="shared" si="71"/>
        <v>0</v>
      </c>
      <c r="BA70" s="445">
        <f t="shared" si="71"/>
        <v>0</v>
      </c>
      <c r="BB70" s="445">
        <f t="shared" si="71"/>
        <v>0</v>
      </c>
      <c r="BC70" s="445">
        <f t="shared" si="71"/>
        <v>0</v>
      </c>
      <c r="BD70" s="445">
        <f t="shared" si="71"/>
        <v>0</v>
      </c>
      <c r="BE70" s="445">
        <f t="shared" si="71"/>
        <v>0</v>
      </c>
      <c r="BF70" s="445">
        <f t="shared" si="71"/>
        <v>0</v>
      </c>
      <c r="BG70" s="445">
        <f t="shared" si="71"/>
        <v>0</v>
      </c>
      <c r="BH70" s="435">
        <f t="shared" ref="BH70:BH81" si="72">IF(H70=0,K70,COUNTIF(AC70:BG70,"&lt;&gt;0"))</f>
        <v>25</v>
      </c>
      <c r="BI70" s="436">
        <f t="shared" ref="BI70:BI81" si="73">SUM(AC70:BG70)</f>
        <v>0</v>
      </c>
    </row>
    <row r="71" spans="2:61" s="407" customFormat="1" hidden="1">
      <c r="B71" s="413" t="s">
        <v>439</v>
      </c>
      <c r="C71" s="414" t="str">
        <f>[1]Inputs!$A$17</f>
        <v>Eversource Electricity</v>
      </c>
      <c r="D71" s="446"/>
      <c r="E71" s="482" t="str">
        <f t="shared" ref="E71:E81" si="74">SUBSTITUTE(G71,"$/","")</f>
        <v>kWh</v>
      </c>
      <c r="F71" s="483">
        <f>INDEX([1]Inputs!$A$16:$C$28,MATCH($C71,[1]Inputs!$A$16:$A$28,0),2)</f>
        <v>0.10730000000000001</v>
      </c>
      <c r="G71" s="484" t="str">
        <f>INDEX([1]Inputs!$A$16:$C$28,MATCH($C71,[1]Inputs!$A$16:$A$28,0),3)</f>
        <v>$/kWh</v>
      </c>
      <c r="H71" s="485">
        <f t="shared" si="64"/>
        <v>0</v>
      </c>
      <c r="I71" s="416">
        <v>1</v>
      </c>
      <c r="J71" s="451">
        <v>1</v>
      </c>
      <c r="K71" s="418">
        <f>IF(J71=0,0,_xlfn.CEILING.PRECISE(([1]Inputs!$F$1+IF(I71=0,0,-I71+1))/J71))</f>
        <v>30</v>
      </c>
      <c r="L71" s="419"/>
      <c r="M71" s="420">
        <f t="shared" si="66"/>
        <v>0</v>
      </c>
      <c r="N71" s="421">
        <f t="shared" si="67"/>
        <v>0</v>
      </c>
      <c r="O71" s="422"/>
      <c r="P71" s="423">
        <f t="shared" ref="P71:P81" si="75">((1+E_rate)*(1+L71))</f>
        <v>1.01</v>
      </c>
      <c r="Q71" s="423">
        <f t="shared" ref="Q71:Q81" si="76">$P71/(1+D_rate)</f>
        <v>0.97115384615384615</v>
      </c>
      <c r="R71" s="423">
        <f t="shared" ref="R71:R81" si="77">($P71/(1+D_rate))^J71</f>
        <v>0.97115384615384615</v>
      </c>
      <c r="S71" s="423">
        <f t="shared" ref="S71:S81" si="78">IF(R71=1,$K71,(1-R71^$K71)/(1-R71))</f>
        <v>20.260344616898134</v>
      </c>
      <c r="T71" s="423">
        <f t="shared" ref="T71:T81" si="79">Q71^I71</f>
        <v>0.97115384615384615</v>
      </c>
      <c r="U71" s="424">
        <f t="shared" si="68"/>
        <v>0</v>
      </c>
      <c r="V71" s="406"/>
      <c r="W71" s="423">
        <f t="shared" ref="W71:W81" si="80">1+IF(H71*L71&gt;0,L71,-L71)</f>
        <v>1</v>
      </c>
      <c r="X71" s="418">
        <f t="shared" ref="X71:X81" si="81">IF(W71=1,$K71,(1-(W71^J71)^$K71)/(1-(W71^J71))*W71)</f>
        <v>30</v>
      </c>
      <c r="Y71" s="455" t="str">
        <f t="shared" si="69"/>
        <v>Eversource Electricity</v>
      </c>
      <c r="Z71" s="456">
        <f t="shared" ref="Z71:Z81" si="82">$D71*X71</f>
        <v>0</v>
      </c>
      <c r="AB71" s="427" t="str">
        <f t="shared" si="70"/>
        <v>Utilities Cost - Eversource Electricity</v>
      </c>
      <c r="AC71" s="424" t="e">
        <f t="shared" ref="AC71:AR81" si="83">IF(OR(AC$19&gt;Life_Cycle_Term,AC$19&lt;$I71,$J71=0),0,(IF(OR(MOD(AC$19-$I71+1,$J71)=1,$J71=1),$H71*($P71^AC$19),0)))</f>
        <v>#REF!</v>
      </c>
      <c r="AD71" s="424" t="e">
        <f t="shared" si="83"/>
        <v>#REF!</v>
      </c>
      <c r="AE71" s="424" t="e">
        <f t="shared" si="83"/>
        <v>#REF!</v>
      </c>
      <c r="AF71" s="424" t="e">
        <f t="shared" si="83"/>
        <v>#REF!</v>
      </c>
      <c r="AG71" s="424" t="e">
        <f t="shared" si="83"/>
        <v>#REF!</v>
      </c>
      <c r="AH71" s="424" t="e">
        <f t="shared" si="83"/>
        <v>#REF!</v>
      </c>
      <c r="AI71" s="424" t="e">
        <f t="shared" si="83"/>
        <v>#REF!</v>
      </c>
      <c r="AJ71" s="424" t="e">
        <f t="shared" si="83"/>
        <v>#REF!</v>
      </c>
      <c r="AK71" s="424" t="e">
        <f t="shared" si="83"/>
        <v>#REF!</v>
      </c>
      <c r="AL71" s="424" t="e">
        <f t="shared" si="83"/>
        <v>#REF!</v>
      </c>
      <c r="AM71" s="424" t="e">
        <f t="shared" si="83"/>
        <v>#REF!</v>
      </c>
      <c r="AN71" s="424" t="e">
        <f t="shared" si="83"/>
        <v>#REF!</v>
      </c>
      <c r="AO71" s="424" t="e">
        <f t="shared" si="83"/>
        <v>#REF!</v>
      </c>
      <c r="AP71" s="424" t="e">
        <f t="shared" si="83"/>
        <v>#REF!</v>
      </c>
      <c r="AQ71" s="424" t="e">
        <f t="shared" si="83"/>
        <v>#REF!</v>
      </c>
      <c r="AR71" s="424" t="e">
        <f t="shared" si="83"/>
        <v>#REF!</v>
      </c>
      <c r="AS71" s="424" t="e">
        <f t="shared" ref="AS71:BG81" si="84">IF(OR(AS$19&gt;Life_Cycle_Term,AS$19&lt;$I71,$J71=0),0,(IF(OR(MOD(AS$19-$I71+1,$J71)=1,$J71=1),$H71*($P71^AS$19),0)))</f>
        <v>#REF!</v>
      </c>
      <c r="AT71" s="424" t="e">
        <f t="shared" si="84"/>
        <v>#REF!</v>
      </c>
      <c r="AU71" s="424" t="e">
        <f t="shared" si="84"/>
        <v>#REF!</v>
      </c>
      <c r="AV71" s="424" t="e">
        <f t="shared" si="84"/>
        <v>#REF!</v>
      </c>
      <c r="AW71" s="424" t="e">
        <f t="shared" si="84"/>
        <v>#REF!</v>
      </c>
      <c r="AX71" s="424" t="e">
        <f t="shared" si="84"/>
        <v>#REF!</v>
      </c>
      <c r="AY71" s="424" t="e">
        <f t="shared" si="84"/>
        <v>#REF!</v>
      </c>
      <c r="AZ71" s="424" t="e">
        <f t="shared" si="84"/>
        <v>#REF!</v>
      </c>
      <c r="BA71" s="424" t="e">
        <f t="shared" si="84"/>
        <v>#REF!</v>
      </c>
      <c r="BB71" s="424" t="e">
        <f t="shared" si="84"/>
        <v>#REF!</v>
      </c>
      <c r="BC71" s="424" t="e">
        <f t="shared" si="84"/>
        <v>#REF!</v>
      </c>
      <c r="BD71" s="424" t="e">
        <f t="shared" si="84"/>
        <v>#REF!</v>
      </c>
      <c r="BE71" s="424" t="e">
        <f t="shared" si="84"/>
        <v>#REF!</v>
      </c>
      <c r="BF71" s="424" t="e">
        <f t="shared" si="84"/>
        <v>#REF!</v>
      </c>
      <c r="BG71" s="424" t="e">
        <f t="shared" si="84"/>
        <v>#REF!</v>
      </c>
      <c r="BH71" s="411">
        <f t="shared" si="72"/>
        <v>30</v>
      </c>
      <c r="BI71" s="421" t="e">
        <f t="shared" si="73"/>
        <v>#REF!</v>
      </c>
    </row>
    <row r="72" spans="2:61" s="407" customFormat="1" hidden="1">
      <c r="B72" s="413" t="s">
        <v>439</v>
      </c>
      <c r="C72" s="414" t="str">
        <f>[1]Inputs!$A$19</f>
        <v>Eversource Gas</v>
      </c>
      <c r="D72" s="446"/>
      <c r="E72" s="482" t="str">
        <f t="shared" si="74"/>
        <v>Therm</v>
      </c>
      <c r="F72" s="483">
        <f>INDEX([1]Inputs!$A$16:$C$28,MATCH($C72,[1]Inputs!$A$16:$A$28,0),2)</f>
        <v>1</v>
      </c>
      <c r="G72" s="484" t="str">
        <f>INDEX([1]Inputs!$A$16:$C$28,MATCH($C72,[1]Inputs!$A$16:$A$28,0),3)</f>
        <v>$/Therm</v>
      </c>
      <c r="H72" s="485">
        <f t="shared" si="64"/>
        <v>0</v>
      </c>
      <c r="I72" s="416">
        <v>1</v>
      </c>
      <c r="J72" s="451">
        <v>1</v>
      </c>
      <c r="K72" s="418">
        <f>IF(J72=0,0,_xlfn.CEILING.PRECISE(([1]Inputs!$F$1+IF(I72=0,0,-I72+1))/J72))</f>
        <v>30</v>
      </c>
      <c r="L72" s="419"/>
      <c r="M72" s="420">
        <f t="shared" si="66"/>
        <v>0</v>
      </c>
      <c r="N72" s="421">
        <f t="shared" si="67"/>
        <v>0</v>
      </c>
      <c r="O72" s="422"/>
      <c r="P72" s="423">
        <f t="shared" si="75"/>
        <v>1.01</v>
      </c>
      <c r="Q72" s="423">
        <f t="shared" si="76"/>
        <v>0.97115384615384615</v>
      </c>
      <c r="R72" s="423">
        <f t="shared" si="77"/>
        <v>0.97115384615384615</v>
      </c>
      <c r="S72" s="423">
        <f t="shared" si="78"/>
        <v>20.260344616898134</v>
      </c>
      <c r="T72" s="423">
        <f t="shared" si="79"/>
        <v>0.97115384615384615</v>
      </c>
      <c r="U72" s="424">
        <f t="shared" si="68"/>
        <v>0</v>
      </c>
      <c r="V72" s="406"/>
      <c r="W72" s="423">
        <f t="shared" si="80"/>
        <v>1</v>
      </c>
      <c r="X72" s="418">
        <f t="shared" si="81"/>
        <v>30</v>
      </c>
      <c r="Y72" s="455" t="str">
        <f t="shared" si="69"/>
        <v>Eversource Gas</v>
      </c>
      <c r="Z72" s="456">
        <f t="shared" si="82"/>
        <v>0</v>
      </c>
      <c r="AB72" s="427" t="str">
        <f t="shared" si="70"/>
        <v>Utilities Cost - Eversource Gas</v>
      </c>
      <c r="AC72" s="424" t="e">
        <f t="shared" si="83"/>
        <v>#REF!</v>
      </c>
      <c r="AD72" s="424" t="e">
        <f t="shared" si="83"/>
        <v>#REF!</v>
      </c>
      <c r="AE72" s="424" t="e">
        <f t="shared" si="83"/>
        <v>#REF!</v>
      </c>
      <c r="AF72" s="424" t="e">
        <f t="shared" si="83"/>
        <v>#REF!</v>
      </c>
      <c r="AG72" s="424" t="e">
        <f t="shared" si="83"/>
        <v>#REF!</v>
      </c>
      <c r="AH72" s="424" t="e">
        <f t="shared" si="83"/>
        <v>#REF!</v>
      </c>
      <c r="AI72" s="424" t="e">
        <f t="shared" si="83"/>
        <v>#REF!</v>
      </c>
      <c r="AJ72" s="424" t="e">
        <f t="shared" si="83"/>
        <v>#REF!</v>
      </c>
      <c r="AK72" s="424" t="e">
        <f t="shared" si="83"/>
        <v>#REF!</v>
      </c>
      <c r="AL72" s="424" t="e">
        <f t="shared" si="83"/>
        <v>#REF!</v>
      </c>
      <c r="AM72" s="424" t="e">
        <f t="shared" si="83"/>
        <v>#REF!</v>
      </c>
      <c r="AN72" s="424" t="e">
        <f t="shared" si="83"/>
        <v>#REF!</v>
      </c>
      <c r="AO72" s="424" t="e">
        <f t="shared" si="83"/>
        <v>#REF!</v>
      </c>
      <c r="AP72" s="424" t="e">
        <f t="shared" si="83"/>
        <v>#REF!</v>
      </c>
      <c r="AQ72" s="424" t="e">
        <f t="shared" si="83"/>
        <v>#REF!</v>
      </c>
      <c r="AR72" s="424" t="e">
        <f t="shared" si="83"/>
        <v>#REF!</v>
      </c>
      <c r="AS72" s="424" t="e">
        <f t="shared" si="84"/>
        <v>#REF!</v>
      </c>
      <c r="AT72" s="424" t="e">
        <f t="shared" si="84"/>
        <v>#REF!</v>
      </c>
      <c r="AU72" s="424" t="e">
        <f t="shared" si="84"/>
        <v>#REF!</v>
      </c>
      <c r="AV72" s="424" t="e">
        <f t="shared" si="84"/>
        <v>#REF!</v>
      </c>
      <c r="AW72" s="424" t="e">
        <f t="shared" si="84"/>
        <v>#REF!</v>
      </c>
      <c r="AX72" s="424" t="e">
        <f t="shared" si="84"/>
        <v>#REF!</v>
      </c>
      <c r="AY72" s="424" t="e">
        <f t="shared" si="84"/>
        <v>#REF!</v>
      </c>
      <c r="AZ72" s="424" t="e">
        <f t="shared" si="84"/>
        <v>#REF!</v>
      </c>
      <c r="BA72" s="424" t="e">
        <f t="shared" si="84"/>
        <v>#REF!</v>
      </c>
      <c r="BB72" s="424" t="e">
        <f t="shared" si="84"/>
        <v>#REF!</v>
      </c>
      <c r="BC72" s="424" t="e">
        <f t="shared" si="84"/>
        <v>#REF!</v>
      </c>
      <c r="BD72" s="424" t="e">
        <f t="shared" si="84"/>
        <v>#REF!</v>
      </c>
      <c r="BE72" s="424" t="e">
        <f t="shared" si="84"/>
        <v>#REF!</v>
      </c>
      <c r="BF72" s="424" t="e">
        <f t="shared" si="84"/>
        <v>#REF!</v>
      </c>
      <c r="BG72" s="424" t="e">
        <f t="shared" si="84"/>
        <v>#REF!</v>
      </c>
      <c r="BH72" s="411">
        <f t="shared" si="72"/>
        <v>30</v>
      </c>
      <c r="BI72" s="421" t="e">
        <f t="shared" si="73"/>
        <v>#REF!</v>
      </c>
    </row>
    <row r="73" spans="2:61" s="407" customFormat="1" hidden="1">
      <c r="B73" s="413" t="s">
        <v>439</v>
      </c>
      <c r="C73" s="414" t="str">
        <f>[1]Inputs!$A$20</f>
        <v>Other Gas</v>
      </c>
      <c r="D73" s="446"/>
      <c r="E73" s="482" t="str">
        <f t="shared" si="74"/>
        <v>Therm</v>
      </c>
      <c r="F73" s="483">
        <f>INDEX([1]Inputs!$A$16:$C$28,MATCH($C73,[1]Inputs!$A$16:$A$28,0),2)</f>
        <v>1</v>
      </c>
      <c r="G73" s="484" t="str">
        <f>INDEX([1]Inputs!$A$16:$C$28,MATCH($C73,[1]Inputs!$A$16:$A$28,0),3)</f>
        <v>$/Therm</v>
      </c>
      <c r="H73" s="485">
        <f t="shared" si="64"/>
        <v>0</v>
      </c>
      <c r="I73" s="416">
        <v>1</v>
      </c>
      <c r="J73" s="451"/>
      <c r="K73" s="418">
        <f>IF(J73=0,0,_xlfn.CEILING.PRECISE(([1]Inputs!$F$1+IF(I73=0,0,-I73+1))/J73))</f>
        <v>0</v>
      </c>
      <c r="L73" s="419"/>
      <c r="M73" s="420">
        <f t="shared" si="66"/>
        <v>0</v>
      </c>
      <c r="N73" s="421">
        <f t="shared" si="67"/>
        <v>0</v>
      </c>
      <c r="O73" s="422"/>
      <c r="P73" s="423">
        <f t="shared" si="75"/>
        <v>1.01</v>
      </c>
      <c r="Q73" s="423">
        <f t="shared" si="76"/>
        <v>0.97115384615384615</v>
      </c>
      <c r="R73" s="423">
        <f t="shared" si="77"/>
        <v>1</v>
      </c>
      <c r="S73" s="423">
        <f t="shared" si="78"/>
        <v>0</v>
      </c>
      <c r="T73" s="423">
        <f t="shared" si="79"/>
        <v>0.97115384615384615</v>
      </c>
      <c r="U73" s="424">
        <f t="shared" si="68"/>
        <v>0</v>
      </c>
      <c r="V73" s="406"/>
      <c r="W73" s="423">
        <f t="shared" si="80"/>
        <v>1</v>
      </c>
      <c r="X73" s="418">
        <f t="shared" si="81"/>
        <v>0</v>
      </c>
      <c r="Y73" s="455" t="str">
        <f t="shared" si="69"/>
        <v>Other Gas</v>
      </c>
      <c r="Z73" s="456">
        <f t="shared" si="82"/>
        <v>0</v>
      </c>
      <c r="AB73" s="427" t="str">
        <f t="shared" si="70"/>
        <v>Utilities Cost - Other Gas</v>
      </c>
      <c r="AC73" s="424" t="e">
        <f t="shared" si="83"/>
        <v>#REF!</v>
      </c>
      <c r="AD73" s="424" t="e">
        <f t="shared" si="83"/>
        <v>#REF!</v>
      </c>
      <c r="AE73" s="424" t="e">
        <f t="shared" si="83"/>
        <v>#REF!</v>
      </c>
      <c r="AF73" s="424" t="e">
        <f t="shared" si="83"/>
        <v>#REF!</v>
      </c>
      <c r="AG73" s="424" t="e">
        <f t="shared" si="83"/>
        <v>#REF!</v>
      </c>
      <c r="AH73" s="424" t="e">
        <f t="shared" si="83"/>
        <v>#REF!</v>
      </c>
      <c r="AI73" s="424" t="e">
        <f t="shared" si="83"/>
        <v>#REF!</v>
      </c>
      <c r="AJ73" s="424" t="e">
        <f t="shared" si="83"/>
        <v>#REF!</v>
      </c>
      <c r="AK73" s="424" t="e">
        <f t="shared" si="83"/>
        <v>#REF!</v>
      </c>
      <c r="AL73" s="424" t="e">
        <f t="shared" si="83"/>
        <v>#REF!</v>
      </c>
      <c r="AM73" s="424" t="e">
        <f t="shared" si="83"/>
        <v>#REF!</v>
      </c>
      <c r="AN73" s="424" t="e">
        <f t="shared" si="83"/>
        <v>#REF!</v>
      </c>
      <c r="AO73" s="424" t="e">
        <f t="shared" si="83"/>
        <v>#REF!</v>
      </c>
      <c r="AP73" s="424" t="e">
        <f t="shared" si="83"/>
        <v>#REF!</v>
      </c>
      <c r="AQ73" s="424" t="e">
        <f t="shared" si="83"/>
        <v>#REF!</v>
      </c>
      <c r="AR73" s="424" t="e">
        <f t="shared" si="83"/>
        <v>#REF!</v>
      </c>
      <c r="AS73" s="424" t="e">
        <f t="shared" si="84"/>
        <v>#REF!</v>
      </c>
      <c r="AT73" s="424" t="e">
        <f t="shared" si="84"/>
        <v>#REF!</v>
      </c>
      <c r="AU73" s="424" t="e">
        <f t="shared" si="84"/>
        <v>#REF!</v>
      </c>
      <c r="AV73" s="424" t="e">
        <f t="shared" si="84"/>
        <v>#REF!</v>
      </c>
      <c r="AW73" s="424" t="e">
        <f t="shared" si="84"/>
        <v>#REF!</v>
      </c>
      <c r="AX73" s="424" t="e">
        <f t="shared" si="84"/>
        <v>#REF!</v>
      </c>
      <c r="AY73" s="424" t="e">
        <f t="shared" si="84"/>
        <v>#REF!</v>
      </c>
      <c r="AZ73" s="424" t="e">
        <f t="shared" si="84"/>
        <v>#REF!</v>
      </c>
      <c r="BA73" s="424" t="e">
        <f t="shared" si="84"/>
        <v>#REF!</v>
      </c>
      <c r="BB73" s="424" t="e">
        <f t="shared" si="84"/>
        <v>#REF!</v>
      </c>
      <c r="BC73" s="424" t="e">
        <f t="shared" si="84"/>
        <v>#REF!</v>
      </c>
      <c r="BD73" s="424" t="e">
        <f t="shared" si="84"/>
        <v>#REF!</v>
      </c>
      <c r="BE73" s="424" t="e">
        <f t="shared" si="84"/>
        <v>#REF!</v>
      </c>
      <c r="BF73" s="424" t="e">
        <f t="shared" si="84"/>
        <v>#REF!</v>
      </c>
      <c r="BG73" s="424" t="e">
        <f t="shared" si="84"/>
        <v>#REF!</v>
      </c>
      <c r="BH73" s="411">
        <f t="shared" si="72"/>
        <v>0</v>
      </c>
      <c r="BI73" s="421" t="e">
        <f t="shared" si="73"/>
        <v>#REF!</v>
      </c>
    </row>
    <row r="74" spans="2:61" s="407" customFormat="1" hidden="1">
      <c r="B74" s="413" t="s">
        <v>439</v>
      </c>
      <c r="C74" s="414" t="str">
        <f>[1]Inputs!$A$21</f>
        <v>Fuel Oil</v>
      </c>
      <c r="D74" s="446"/>
      <c r="E74" s="482" t="str">
        <f t="shared" si="74"/>
        <v>Gallon</v>
      </c>
      <c r="F74" s="483">
        <f>INDEX([1]Inputs!$A$16:$C$28,MATCH($C74,[1]Inputs!$A$16:$A$28,0),2)</f>
        <v>2</v>
      </c>
      <c r="G74" s="484" t="str">
        <f>INDEX([1]Inputs!$A$16:$C$28,MATCH($C74,[1]Inputs!$A$16:$A$28,0),3)</f>
        <v>$/Gallon</v>
      </c>
      <c r="H74" s="485">
        <f t="shared" si="64"/>
        <v>0</v>
      </c>
      <c r="I74" s="416">
        <v>1</v>
      </c>
      <c r="J74" s="451">
        <v>1</v>
      </c>
      <c r="K74" s="418">
        <f>IF(J74=0,0,_xlfn.CEILING.PRECISE(([1]Inputs!$F$1+IF(I74=0,0,-I74+1))/J74))</f>
        <v>30</v>
      </c>
      <c r="L74" s="419"/>
      <c r="M74" s="420">
        <f t="shared" si="66"/>
        <v>0</v>
      </c>
      <c r="N74" s="421">
        <f t="shared" si="67"/>
        <v>0</v>
      </c>
      <c r="O74" s="422"/>
      <c r="P74" s="423">
        <f t="shared" si="75"/>
        <v>1.01</v>
      </c>
      <c r="Q74" s="423">
        <f t="shared" si="76"/>
        <v>0.97115384615384615</v>
      </c>
      <c r="R74" s="423">
        <f t="shared" si="77"/>
        <v>0.97115384615384615</v>
      </c>
      <c r="S74" s="423">
        <f t="shared" si="78"/>
        <v>20.260344616898134</v>
      </c>
      <c r="T74" s="423">
        <f t="shared" si="79"/>
        <v>0.97115384615384615</v>
      </c>
      <c r="U74" s="424">
        <f t="shared" si="68"/>
        <v>0</v>
      </c>
      <c r="V74" s="406"/>
      <c r="W74" s="423">
        <f t="shared" si="80"/>
        <v>1</v>
      </c>
      <c r="X74" s="418">
        <f t="shared" si="81"/>
        <v>30</v>
      </c>
      <c r="Y74" s="455" t="str">
        <f t="shared" si="69"/>
        <v>Fuel Oil</v>
      </c>
      <c r="Z74" s="456">
        <f t="shared" si="82"/>
        <v>0</v>
      </c>
      <c r="AB74" s="427" t="str">
        <f t="shared" si="70"/>
        <v>Utilities Cost - Fuel Oil</v>
      </c>
      <c r="AC74" s="424" t="e">
        <f t="shared" si="83"/>
        <v>#REF!</v>
      </c>
      <c r="AD74" s="424" t="e">
        <f t="shared" si="83"/>
        <v>#REF!</v>
      </c>
      <c r="AE74" s="424" t="e">
        <f t="shared" si="83"/>
        <v>#REF!</v>
      </c>
      <c r="AF74" s="424" t="e">
        <f t="shared" si="83"/>
        <v>#REF!</v>
      </c>
      <c r="AG74" s="424" t="e">
        <f t="shared" si="83"/>
        <v>#REF!</v>
      </c>
      <c r="AH74" s="424" t="e">
        <f t="shared" si="83"/>
        <v>#REF!</v>
      </c>
      <c r="AI74" s="424" t="e">
        <f t="shared" si="83"/>
        <v>#REF!</v>
      </c>
      <c r="AJ74" s="424" t="e">
        <f t="shared" si="83"/>
        <v>#REF!</v>
      </c>
      <c r="AK74" s="424" t="e">
        <f t="shared" si="83"/>
        <v>#REF!</v>
      </c>
      <c r="AL74" s="424" t="e">
        <f t="shared" si="83"/>
        <v>#REF!</v>
      </c>
      <c r="AM74" s="424" t="e">
        <f t="shared" si="83"/>
        <v>#REF!</v>
      </c>
      <c r="AN74" s="424" t="e">
        <f t="shared" si="83"/>
        <v>#REF!</v>
      </c>
      <c r="AO74" s="424" t="e">
        <f t="shared" si="83"/>
        <v>#REF!</v>
      </c>
      <c r="AP74" s="424" t="e">
        <f t="shared" si="83"/>
        <v>#REF!</v>
      </c>
      <c r="AQ74" s="424" t="e">
        <f t="shared" si="83"/>
        <v>#REF!</v>
      </c>
      <c r="AR74" s="424" t="e">
        <f t="shared" si="83"/>
        <v>#REF!</v>
      </c>
      <c r="AS74" s="424" t="e">
        <f t="shared" si="84"/>
        <v>#REF!</v>
      </c>
      <c r="AT74" s="424" t="e">
        <f t="shared" si="84"/>
        <v>#REF!</v>
      </c>
      <c r="AU74" s="424" t="e">
        <f t="shared" si="84"/>
        <v>#REF!</v>
      </c>
      <c r="AV74" s="424" t="e">
        <f t="shared" si="84"/>
        <v>#REF!</v>
      </c>
      <c r="AW74" s="424" t="e">
        <f t="shared" si="84"/>
        <v>#REF!</v>
      </c>
      <c r="AX74" s="424" t="e">
        <f t="shared" si="84"/>
        <v>#REF!</v>
      </c>
      <c r="AY74" s="424" t="e">
        <f t="shared" si="84"/>
        <v>#REF!</v>
      </c>
      <c r="AZ74" s="424" t="e">
        <f t="shared" si="84"/>
        <v>#REF!</v>
      </c>
      <c r="BA74" s="424" t="e">
        <f t="shared" si="84"/>
        <v>#REF!</v>
      </c>
      <c r="BB74" s="424" t="e">
        <f t="shared" si="84"/>
        <v>#REF!</v>
      </c>
      <c r="BC74" s="424" t="e">
        <f t="shared" si="84"/>
        <v>#REF!</v>
      </c>
      <c r="BD74" s="424" t="e">
        <f t="shared" si="84"/>
        <v>#REF!</v>
      </c>
      <c r="BE74" s="424" t="e">
        <f t="shared" si="84"/>
        <v>#REF!</v>
      </c>
      <c r="BF74" s="424" t="e">
        <f t="shared" si="84"/>
        <v>#REF!</v>
      </c>
      <c r="BG74" s="424" t="e">
        <f t="shared" si="84"/>
        <v>#REF!</v>
      </c>
      <c r="BH74" s="411">
        <f t="shared" si="72"/>
        <v>30</v>
      </c>
      <c r="BI74" s="421" t="e">
        <f t="shared" si="73"/>
        <v>#REF!</v>
      </c>
    </row>
    <row r="75" spans="2:61" s="407" customFormat="1" hidden="1">
      <c r="B75" s="413" t="s">
        <v>439</v>
      </c>
      <c r="C75" s="414" t="str">
        <f>[1]Inputs!$A$22</f>
        <v>Other Fuel Oil</v>
      </c>
      <c r="D75" s="446"/>
      <c r="E75" s="482" t="str">
        <f t="shared" si="74"/>
        <v>Gallon</v>
      </c>
      <c r="F75" s="483">
        <f>INDEX([1]Inputs!$A$16:$C$28,MATCH($C75,[1]Inputs!$A$16:$A$28,0),2)</f>
        <v>2</v>
      </c>
      <c r="G75" s="484" t="str">
        <f>INDEX([1]Inputs!$A$16:$C$28,MATCH($C75,[1]Inputs!$A$16:$A$28,0),3)</f>
        <v>$/Gallon</v>
      </c>
      <c r="H75" s="485">
        <f t="shared" si="64"/>
        <v>0</v>
      </c>
      <c r="I75" s="416">
        <v>1</v>
      </c>
      <c r="J75" s="451"/>
      <c r="K75" s="418">
        <f>IF(J75=0,0,_xlfn.CEILING.PRECISE(([1]Inputs!$F$1+IF(I75=0,0,-I75+1))/J75))</f>
        <v>0</v>
      </c>
      <c r="L75" s="419"/>
      <c r="M75" s="420">
        <f t="shared" si="66"/>
        <v>0</v>
      </c>
      <c r="N75" s="421">
        <f t="shared" si="67"/>
        <v>0</v>
      </c>
      <c r="O75" s="422"/>
      <c r="P75" s="423">
        <f t="shared" si="75"/>
        <v>1.01</v>
      </c>
      <c r="Q75" s="423">
        <f t="shared" si="76"/>
        <v>0.97115384615384615</v>
      </c>
      <c r="R75" s="423">
        <f t="shared" si="77"/>
        <v>1</v>
      </c>
      <c r="S75" s="423">
        <f t="shared" si="78"/>
        <v>0</v>
      </c>
      <c r="T75" s="423">
        <f t="shared" si="79"/>
        <v>0.97115384615384615</v>
      </c>
      <c r="U75" s="424">
        <f t="shared" si="68"/>
        <v>0</v>
      </c>
      <c r="V75" s="406"/>
      <c r="W75" s="423">
        <f t="shared" si="80"/>
        <v>1</v>
      </c>
      <c r="X75" s="418">
        <f t="shared" si="81"/>
        <v>0</v>
      </c>
      <c r="Y75" s="455" t="str">
        <f t="shared" si="69"/>
        <v>Other Fuel Oil</v>
      </c>
      <c r="Z75" s="456">
        <f t="shared" si="82"/>
        <v>0</v>
      </c>
      <c r="AB75" s="427" t="str">
        <f t="shared" si="70"/>
        <v>Utilities Cost - Other Fuel Oil</v>
      </c>
      <c r="AC75" s="424" t="e">
        <f t="shared" si="83"/>
        <v>#REF!</v>
      </c>
      <c r="AD75" s="424" t="e">
        <f t="shared" si="83"/>
        <v>#REF!</v>
      </c>
      <c r="AE75" s="424" t="e">
        <f t="shared" si="83"/>
        <v>#REF!</v>
      </c>
      <c r="AF75" s="424" t="e">
        <f t="shared" si="83"/>
        <v>#REF!</v>
      </c>
      <c r="AG75" s="424" t="e">
        <f t="shared" si="83"/>
        <v>#REF!</v>
      </c>
      <c r="AH75" s="424" t="e">
        <f t="shared" si="83"/>
        <v>#REF!</v>
      </c>
      <c r="AI75" s="424" t="e">
        <f t="shared" si="83"/>
        <v>#REF!</v>
      </c>
      <c r="AJ75" s="424" t="e">
        <f t="shared" si="83"/>
        <v>#REF!</v>
      </c>
      <c r="AK75" s="424" t="e">
        <f t="shared" si="83"/>
        <v>#REF!</v>
      </c>
      <c r="AL75" s="424" t="e">
        <f t="shared" si="83"/>
        <v>#REF!</v>
      </c>
      <c r="AM75" s="424" t="e">
        <f t="shared" si="83"/>
        <v>#REF!</v>
      </c>
      <c r="AN75" s="424" t="e">
        <f t="shared" si="83"/>
        <v>#REF!</v>
      </c>
      <c r="AO75" s="424" t="e">
        <f t="shared" si="83"/>
        <v>#REF!</v>
      </c>
      <c r="AP75" s="424" t="e">
        <f t="shared" si="83"/>
        <v>#REF!</v>
      </c>
      <c r="AQ75" s="424" t="e">
        <f t="shared" si="83"/>
        <v>#REF!</v>
      </c>
      <c r="AR75" s="424" t="e">
        <f t="shared" si="83"/>
        <v>#REF!</v>
      </c>
      <c r="AS75" s="424" t="e">
        <f t="shared" si="84"/>
        <v>#REF!</v>
      </c>
      <c r="AT75" s="424" t="e">
        <f t="shared" si="84"/>
        <v>#REF!</v>
      </c>
      <c r="AU75" s="424" t="e">
        <f t="shared" si="84"/>
        <v>#REF!</v>
      </c>
      <c r="AV75" s="424" t="e">
        <f t="shared" si="84"/>
        <v>#REF!</v>
      </c>
      <c r="AW75" s="424" t="e">
        <f t="shared" si="84"/>
        <v>#REF!</v>
      </c>
      <c r="AX75" s="424" t="e">
        <f t="shared" si="84"/>
        <v>#REF!</v>
      </c>
      <c r="AY75" s="424" t="e">
        <f t="shared" si="84"/>
        <v>#REF!</v>
      </c>
      <c r="AZ75" s="424" t="e">
        <f t="shared" si="84"/>
        <v>#REF!</v>
      </c>
      <c r="BA75" s="424" t="e">
        <f t="shared" si="84"/>
        <v>#REF!</v>
      </c>
      <c r="BB75" s="424" t="e">
        <f t="shared" si="84"/>
        <v>#REF!</v>
      </c>
      <c r="BC75" s="424" t="e">
        <f t="shared" si="84"/>
        <v>#REF!</v>
      </c>
      <c r="BD75" s="424" t="e">
        <f t="shared" si="84"/>
        <v>#REF!</v>
      </c>
      <c r="BE75" s="424" t="e">
        <f t="shared" si="84"/>
        <v>#REF!</v>
      </c>
      <c r="BF75" s="424" t="e">
        <f t="shared" si="84"/>
        <v>#REF!</v>
      </c>
      <c r="BG75" s="424" t="e">
        <f t="shared" si="84"/>
        <v>#REF!</v>
      </c>
      <c r="BH75" s="411">
        <f t="shared" si="72"/>
        <v>0</v>
      </c>
      <c r="BI75" s="421" t="e">
        <f t="shared" si="73"/>
        <v>#REF!</v>
      </c>
    </row>
    <row r="76" spans="2:61" s="407" customFormat="1" hidden="1">
      <c r="B76" s="413" t="s">
        <v>439</v>
      </c>
      <c r="C76" s="414" t="str">
        <f>[1]Inputs!$A$25</f>
        <v>CUP Chilled Water</v>
      </c>
      <c r="D76" s="446"/>
      <c r="E76" s="482" t="str">
        <f t="shared" si="74"/>
        <v>Ton-Hour</v>
      </c>
      <c r="F76" s="483">
        <f>INDEX([1]Inputs!$A$16:$C$28,MATCH($C76,[1]Inputs!$A$16:$A$28,0),2)</f>
        <v>0.28320000000000001</v>
      </c>
      <c r="G76" s="484" t="str">
        <f>INDEX([1]Inputs!$A$16:$C$28,MATCH($C76,[1]Inputs!$A$16:$A$28,0),3)</f>
        <v>$/Ton-Hour</v>
      </c>
      <c r="H76" s="485">
        <f t="shared" si="64"/>
        <v>0</v>
      </c>
      <c r="I76" s="416">
        <v>1</v>
      </c>
      <c r="J76" s="451">
        <v>1</v>
      </c>
      <c r="K76" s="418">
        <f>IF(J76=0,0,_xlfn.CEILING.PRECISE(([1]Inputs!$F$1+IF(I76=0,0,-I76+1))/J76))</f>
        <v>30</v>
      </c>
      <c r="L76" s="419"/>
      <c r="M76" s="420">
        <f t="shared" si="66"/>
        <v>0</v>
      </c>
      <c r="N76" s="421">
        <f t="shared" si="67"/>
        <v>0</v>
      </c>
      <c r="O76" s="422"/>
      <c r="P76" s="423">
        <f t="shared" si="75"/>
        <v>1.01</v>
      </c>
      <c r="Q76" s="423">
        <f t="shared" si="76"/>
        <v>0.97115384615384615</v>
      </c>
      <c r="R76" s="423">
        <f t="shared" si="77"/>
        <v>0.97115384615384615</v>
      </c>
      <c r="S76" s="423">
        <f t="shared" si="78"/>
        <v>20.260344616898134</v>
      </c>
      <c r="T76" s="423">
        <f t="shared" si="79"/>
        <v>0.97115384615384615</v>
      </c>
      <c r="U76" s="424">
        <f t="shared" si="68"/>
        <v>0</v>
      </c>
      <c r="V76" s="406"/>
      <c r="W76" s="423">
        <f t="shared" si="80"/>
        <v>1</v>
      </c>
      <c r="X76" s="418">
        <f t="shared" si="81"/>
        <v>30</v>
      </c>
      <c r="Y76" s="455" t="str">
        <f t="shared" si="69"/>
        <v>CUP Chilled Water</v>
      </c>
      <c r="Z76" s="456">
        <f t="shared" si="82"/>
        <v>0</v>
      </c>
      <c r="AB76" s="427" t="str">
        <f t="shared" si="70"/>
        <v>Utilities Cost - CUP Chilled Water</v>
      </c>
      <c r="AC76" s="424" t="e">
        <f t="shared" si="83"/>
        <v>#REF!</v>
      </c>
      <c r="AD76" s="424" t="e">
        <f t="shared" si="83"/>
        <v>#REF!</v>
      </c>
      <c r="AE76" s="424" t="e">
        <f t="shared" si="83"/>
        <v>#REF!</v>
      </c>
      <c r="AF76" s="424" t="e">
        <f t="shared" si="83"/>
        <v>#REF!</v>
      </c>
      <c r="AG76" s="424" t="e">
        <f t="shared" si="83"/>
        <v>#REF!</v>
      </c>
      <c r="AH76" s="424" t="e">
        <f t="shared" si="83"/>
        <v>#REF!</v>
      </c>
      <c r="AI76" s="424" t="e">
        <f t="shared" si="83"/>
        <v>#REF!</v>
      </c>
      <c r="AJ76" s="424" t="e">
        <f t="shared" si="83"/>
        <v>#REF!</v>
      </c>
      <c r="AK76" s="424" t="e">
        <f t="shared" si="83"/>
        <v>#REF!</v>
      </c>
      <c r="AL76" s="424" t="e">
        <f t="shared" si="83"/>
        <v>#REF!</v>
      </c>
      <c r="AM76" s="424" t="e">
        <f t="shared" si="83"/>
        <v>#REF!</v>
      </c>
      <c r="AN76" s="424" t="e">
        <f t="shared" si="83"/>
        <v>#REF!</v>
      </c>
      <c r="AO76" s="424" t="e">
        <f t="shared" si="83"/>
        <v>#REF!</v>
      </c>
      <c r="AP76" s="424" t="e">
        <f t="shared" si="83"/>
        <v>#REF!</v>
      </c>
      <c r="AQ76" s="424" t="e">
        <f t="shared" si="83"/>
        <v>#REF!</v>
      </c>
      <c r="AR76" s="424" t="e">
        <f t="shared" si="83"/>
        <v>#REF!</v>
      </c>
      <c r="AS76" s="424" t="e">
        <f t="shared" si="84"/>
        <v>#REF!</v>
      </c>
      <c r="AT76" s="424" t="e">
        <f t="shared" si="84"/>
        <v>#REF!</v>
      </c>
      <c r="AU76" s="424" t="e">
        <f t="shared" si="84"/>
        <v>#REF!</v>
      </c>
      <c r="AV76" s="424" t="e">
        <f t="shared" si="84"/>
        <v>#REF!</v>
      </c>
      <c r="AW76" s="424" t="e">
        <f t="shared" si="84"/>
        <v>#REF!</v>
      </c>
      <c r="AX76" s="424" t="e">
        <f t="shared" si="84"/>
        <v>#REF!</v>
      </c>
      <c r="AY76" s="424" t="e">
        <f t="shared" si="84"/>
        <v>#REF!</v>
      </c>
      <c r="AZ76" s="424" t="e">
        <f t="shared" si="84"/>
        <v>#REF!</v>
      </c>
      <c r="BA76" s="424" t="e">
        <f t="shared" si="84"/>
        <v>#REF!</v>
      </c>
      <c r="BB76" s="424" t="e">
        <f t="shared" si="84"/>
        <v>#REF!</v>
      </c>
      <c r="BC76" s="424" t="e">
        <f t="shared" si="84"/>
        <v>#REF!</v>
      </c>
      <c r="BD76" s="424" t="e">
        <f t="shared" si="84"/>
        <v>#REF!</v>
      </c>
      <c r="BE76" s="424" t="e">
        <f t="shared" si="84"/>
        <v>#REF!</v>
      </c>
      <c r="BF76" s="424" t="e">
        <f t="shared" si="84"/>
        <v>#REF!</v>
      </c>
      <c r="BG76" s="424" t="e">
        <f t="shared" si="84"/>
        <v>#REF!</v>
      </c>
      <c r="BH76" s="411">
        <f t="shared" si="72"/>
        <v>30</v>
      </c>
      <c r="BI76" s="421" t="e">
        <f t="shared" si="73"/>
        <v>#REF!</v>
      </c>
    </row>
    <row r="77" spans="2:61" s="407" customFormat="1" hidden="1">
      <c r="B77" s="413" t="s">
        <v>439</v>
      </c>
      <c r="C77" s="414" t="str">
        <f>[1]Inputs!$A$26</f>
        <v>Other Chilled Water</v>
      </c>
      <c r="D77" s="446"/>
      <c r="E77" s="482" t="str">
        <f t="shared" si="74"/>
        <v>Ton-Hour</v>
      </c>
      <c r="F77" s="483">
        <f>INDEX([1]Inputs!$A$16:$C$28,MATCH($C77,[1]Inputs!$A$16:$A$28,0),2)</f>
        <v>0.28320000000000001</v>
      </c>
      <c r="G77" s="484" t="str">
        <f>INDEX([1]Inputs!$A$16:$C$28,MATCH($C77,[1]Inputs!$A$16:$A$28,0),3)</f>
        <v>$/Ton-Hour</v>
      </c>
      <c r="H77" s="485">
        <f t="shared" si="64"/>
        <v>0</v>
      </c>
      <c r="I77" s="416">
        <v>1</v>
      </c>
      <c r="J77" s="451">
        <v>1</v>
      </c>
      <c r="K77" s="418">
        <f>IF(J77=0,0,_xlfn.CEILING.PRECISE(([1]Inputs!$F$1+IF(I77=0,0,-I77+1))/J77))</f>
        <v>30</v>
      </c>
      <c r="L77" s="419"/>
      <c r="M77" s="420">
        <f t="shared" si="66"/>
        <v>0</v>
      </c>
      <c r="N77" s="421">
        <f t="shared" si="67"/>
        <v>0</v>
      </c>
      <c r="O77" s="422"/>
      <c r="P77" s="423">
        <f t="shared" si="75"/>
        <v>1.01</v>
      </c>
      <c r="Q77" s="423">
        <f t="shared" si="76"/>
        <v>0.97115384615384615</v>
      </c>
      <c r="R77" s="423">
        <f t="shared" si="77"/>
        <v>0.97115384615384615</v>
      </c>
      <c r="S77" s="423">
        <f t="shared" si="78"/>
        <v>20.260344616898134</v>
      </c>
      <c r="T77" s="423">
        <f t="shared" si="79"/>
        <v>0.97115384615384615</v>
      </c>
      <c r="U77" s="424">
        <f t="shared" si="68"/>
        <v>0</v>
      </c>
      <c r="V77" s="406"/>
      <c r="W77" s="423">
        <f t="shared" si="80"/>
        <v>1</v>
      </c>
      <c r="X77" s="418">
        <f t="shared" si="81"/>
        <v>30</v>
      </c>
      <c r="Y77" s="455" t="str">
        <f t="shared" si="69"/>
        <v>Other Chilled Water</v>
      </c>
      <c r="Z77" s="456">
        <f t="shared" si="82"/>
        <v>0</v>
      </c>
      <c r="AB77" s="427" t="str">
        <f t="shared" si="70"/>
        <v>Utilities Cost - Other Chilled Water</v>
      </c>
      <c r="AC77" s="424" t="e">
        <f t="shared" si="83"/>
        <v>#REF!</v>
      </c>
      <c r="AD77" s="424" t="e">
        <f t="shared" si="83"/>
        <v>#REF!</v>
      </c>
      <c r="AE77" s="424" t="e">
        <f t="shared" si="83"/>
        <v>#REF!</v>
      </c>
      <c r="AF77" s="424" t="e">
        <f t="shared" si="83"/>
        <v>#REF!</v>
      </c>
      <c r="AG77" s="424" t="e">
        <f t="shared" si="83"/>
        <v>#REF!</v>
      </c>
      <c r="AH77" s="424" t="e">
        <f t="shared" si="83"/>
        <v>#REF!</v>
      </c>
      <c r="AI77" s="424" t="e">
        <f t="shared" si="83"/>
        <v>#REF!</v>
      </c>
      <c r="AJ77" s="424" t="e">
        <f t="shared" si="83"/>
        <v>#REF!</v>
      </c>
      <c r="AK77" s="424" t="e">
        <f t="shared" si="83"/>
        <v>#REF!</v>
      </c>
      <c r="AL77" s="424" t="e">
        <f t="shared" si="83"/>
        <v>#REF!</v>
      </c>
      <c r="AM77" s="424" t="e">
        <f t="shared" si="83"/>
        <v>#REF!</v>
      </c>
      <c r="AN77" s="424" t="e">
        <f t="shared" si="83"/>
        <v>#REF!</v>
      </c>
      <c r="AO77" s="424" t="e">
        <f t="shared" si="83"/>
        <v>#REF!</v>
      </c>
      <c r="AP77" s="424" t="e">
        <f t="shared" si="83"/>
        <v>#REF!</v>
      </c>
      <c r="AQ77" s="424" t="e">
        <f t="shared" si="83"/>
        <v>#REF!</v>
      </c>
      <c r="AR77" s="424" t="e">
        <f t="shared" si="83"/>
        <v>#REF!</v>
      </c>
      <c r="AS77" s="424" t="e">
        <f t="shared" si="84"/>
        <v>#REF!</v>
      </c>
      <c r="AT77" s="424" t="e">
        <f t="shared" si="84"/>
        <v>#REF!</v>
      </c>
      <c r="AU77" s="424" t="e">
        <f t="shared" si="84"/>
        <v>#REF!</v>
      </c>
      <c r="AV77" s="424" t="e">
        <f t="shared" si="84"/>
        <v>#REF!</v>
      </c>
      <c r="AW77" s="424" t="e">
        <f t="shared" si="84"/>
        <v>#REF!</v>
      </c>
      <c r="AX77" s="424" t="e">
        <f t="shared" si="84"/>
        <v>#REF!</v>
      </c>
      <c r="AY77" s="424" t="e">
        <f t="shared" si="84"/>
        <v>#REF!</v>
      </c>
      <c r="AZ77" s="424" t="e">
        <f t="shared" si="84"/>
        <v>#REF!</v>
      </c>
      <c r="BA77" s="424" t="e">
        <f t="shared" si="84"/>
        <v>#REF!</v>
      </c>
      <c r="BB77" s="424" t="e">
        <f t="shared" si="84"/>
        <v>#REF!</v>
      </c>
      <c r="BC77" s="424" t="e">
        <f t="shared" si="84"/>
        <v>#REF!</v>
      </c>
      <c r="BD77" s="424" t="e">
        <f t="shared" si="84"/>
        <v>#REF!</v>
      </c>
      <c r="BE77" s="424" t="e">
        <f t="shared" si="84"/>
        <v>#REF!</v>
      </c>
      <c r="BF77" s="424" t="e">
        <f t="shared" si="84"/>
        <v>#REF!</v>
      </c>
      <c r="BG77" s="424" t="e">
        <f t="shared" si="84"/>
        <v>#REF!</v>
      </c>
      <c r="BH77" s="411">
        <f t="shared" si="72"/>
        <v>30</v>
      </c>
      <c r="BI77" s="421" t="e">
        <f t="shared" si="73"/>
        <v>#REF!</v>
      </c>
    </row>
    <row r="78" spans="2:61" s="407" customFormat="1" hidden="1">
      <c r="B78" s="413" t="s">
        <v>439</v>
      </c>
      <c r="C78" s="414" t="str">
        <f>[1]Inputs!$A$27</f>
        <v>CUP Steam</v>
      </c>
      <c r="D78" s="446"/>
      <c r="E78" s="482" t="str">
        <f t="shared" si="74"/>
        <v>MMBtu</v>
      </c>
      <c r="F78" s="483">
        <f>INDEX([1]Inputs!$A$16:$C$28,MATCH($C78,[1]Inputs!$A$16:$A$28,0),2)</f>
        <v>15.975199999999999</v>
      </c>
      <c r="G78" s="484" t="str">
        <f>INDEX([1]Inputs!$A$16:$C$28,MATCH($C78,[1]Inputs!$A$16:$A$28,0),3)</f>
        <v>$/MMBtu</v>
      </c>
      <c r="H78" s="485">
        <f t="shared" si="64"/>
        <v>0</v>
      </c>
      <c r="I78" s="416">
        <v>1</v>
      </c>
      <c r="J78" s="451">
        <v>1</v>
      </c>
      <c r="K78" s="418">
        <f>IF(J78=0,0,_xlfn.CEILING.PRECISE(([1]Inputs!$F$1+IF(I78=0,0,-I78+1))/J78))</f>
        <v>30</v>
      </c>
      <c r="L78" s="419"/>
      <c r="M78" s="420">
        <f t="shared" si="66"/>
        <v>0</v>
      </c>
      <c r="N78" s="421">
        <f t="shared" si="67"/>
        <v>0</v>
      </c>
      <c r="O78" s="422"/>
      <c r="P78" s="423">
        <f t="shared" si="75"/>
        <v>1.01</v>
      </c>
      <c r="Q78" s="423">
        <f t="shared" si="76"/>
        <v>0.97115384615384615</v>
      </c>
      <c r="R78" s="423">
        <f t="shared" si="77"/>
        <v>0.97115384615384615</v>
      </c>
      <c r="S78" s="423">
        <f t="shared" si="78"/>
        <v>20.260344616898134</v>
      </c>
      <c r="T78" s="423">
        <f t="shared" si="79"/>
        <v>0.97115384615384615</v>
      </c>
      <c r="U78" s="424">
        <f t="shared" si="68"/>
        <v>0</v>
      </c>
      <c r="V78" s="406"/>
      <c r="W78" s="423">
        <f t="shared" si="80"/>
        <v>1</v>
      </c>
      <c r="X78" s="418">
        <f t="shared" si="81"/>
        <v>30</v>
      </c>
      <c r="Y78" s="455" t="str">
        <f t="shared" si="69"/>
        <v>CUP Steam</v>
      </c>
      <c r="Z78" s="456">
        <f t="shared" si="82"/>
        <v>0</v>
      </c>
      <c r="AB78" s="427" t="str">
        <f t="shared" si="70"/>
        <v>Utilities Cost - CUP Steam</v>
      </c>
      <c r="AC78" s="424" t="e">
        <f t="shared" si="83"/>
        <v>#REF!</v>
      </c>
      <c r="AD78" s="424" t="e">
        <f t="shared" si="83"/>
        <v>#REF!</v>
      </c>
      <c r="AE78" s="424" t="e">
        <f t="shared" si="83"/>
        <v>#REF!</v>
      </c>
      <c r="AF78" s="424" t="e">
        <f t="shared" si="83"/>
        <v>#REF!</v>
      </c>
      <c r="AG78" s="424" t="e">
        <f t="shared" si="83"/>
        <v>#REF!</v>
      </c>
      <c r="AH78" s="424" t="e">
        <f t="shared" si="83"/>
        <v>#REF!</v>
      </c>
      <c r="AI78" s="424" t="e">
        <f t="shared" si="83"/>
        <v>#REF!</v>
      </c>
      <c r="AJ78" s="424" t="e">
        <f t="shared" si="83"/>
        <v>#REF!</v>
      </c>
      <c r="AK78" s="424" t="e">
        <f t="shared" si="83"/>
        <v>#REF!</v>
      </c>
      <c r="AL78" s="424" t="e">
        <f t="shared" si="83"/>
        <v>#REF!</v>
      </c>
      <c r="AM78" s="424" t="e">
        <f t="shared" si="83"/>
        <v>#REF!</v>
      </c>
      <c r="AN78" s="424" t="e">
        <f t="shared" si="83"/>
        <v>#REF!</v>
      </c>
      <c r="AO78" s="424" t="e">
        <f t="shared" si="83"/>
        <v>#REF!</v>
      </c>
      <c r="AP78" s="424" t="e">
        <f t="shared" si="83"/>
        <v>#REF!</v>
      </c>
      <c r="AQ78" s="424" t="e">
        <f t="shared" si="83"/>
        <v>#REF!</v>
      </c>
      <c r="AR78" s="424" t="e">
        <f t="shared" si="83"/>
        <v>#REF!</v>
      </c>
      <c r="AS78" s="424" t="e">
        <f t="shared" si="84"/>
        <v>#REF!</v>
      </c>
      <c r="AT78" s="424" t="e">
        <f t="shared" si="84"/>
        <v>#REF!</v>
      </c>
      <c r="AU78" s="424" t="e">
        <f t="shared" si="84"/>
        <v>#REF!</v>
      </c>
      <c r="AV78" s="424" t="e">
        <f t="shared" si="84"/>
        <v>#REF!</v>
      </c>
      <c r="AW78" s="424" t="e">
        <f t="shared" si="84"/>
        <v>#REF!</v>
      </c>
      <c r="AX78" s="424" t="e">
        <f t="shared" si="84"/>
        <v>#REF!</v>
      </c>
      <c r="AY78" s="424" t="e">
        <f t="shared" si="84"/>
        <v>#REF!</v>
      </c>
      <c r="AZ78" s="424" t="e">
        <f t="shared" si="84"/>
        <v>#REF!</v>
      </c>
      <c r="BA78" s="424" t="e">
        <f t="shared" si="84"/>
        <v>#REF!</v>
      </c>
      <c r="BB78" s="424" t="e">
        <f t="shared" si="84"/>
        <v>#REF!</v>
      </c>
      <c r="BC78" s="424" t="e">
        <f t="shared" si="84"/>
        <v>#REF!</v>
      </c>
      <c r="BD78" s="424" t="e">
        <f t="shared" si="84"/>
        <v>#REF!</v>
      </c>
      <c r="BE78" s="424" t="e">
        <f t="shared" si="84"/>
        <v>#REF!</v>
      </c>
      <c r="BF78" s="424" t="e">
        <f t="shared" si="84"/>
        <v>#REF!</v>
      </c>
      <c r="BG78" s="424" t="e">
        <f t="shared" si="84"/>
        <v>#REF!</v>
      </c>
      <c r="BH78" s="411">
        <f t="shared" si="72"/>
        <v>30</v>
      </c>
      <c r="BI78" s="421" t="e">
        <f t="shared" si="73"/>
        <v>#REF!</v>
      </c>
    </row>
    <row r="79" spans="2:61" s="407" customFormat="1" hidden="1">
      <c r="B79" s="413" t="s">
        <v>439</v>
      </c>
      <c r="C79" s="414" t="str">
        <f>[1]Inputs!$A$28</f>
        <v>Veolia Steam</v>
      </c>
      <c r="D79" s="446"/>
      <c r="E79" s="482" t="str">
        <f t="shared" si="74"/>
        <v>MMBtu</v>
      </c>
      <c r="F79" s="483">
        <f>INDEX([1]Inputs!$A$16:$C$28,MATCH($C79,[1]Inputs!$A$16:$A$28,0),2)</f>
        <v>15.975199999999999</v>
      </c>
      <c r="G79" s="484" t="str">
        <f>INDEX([1]Inputs!$A$16:$C$28,MATCH($C79,[1]Inputs!$A$16:$A$28,0),3)</f>
        <v>$/MMBtu</v>
      </c>
      <c r="H79" s="485">
        <f t="shared" si="64"/>
        <v>0</v>
      </c>
      <c r="I79" s="416">
        <v>1</v>
      </c>
      <c r="J79" s="451">
        <v>1</v>
      </c>
      <c r="K79" s="418">
        <f>IF(J79=0,0,_xlfn.CEILING.PRECISE(([1]Inputs!$F$1+IF(I79=0,0,-I79+1))/J79))</f>
        <v>30</v>
      </c>
      <c r="L79" s="419"/>
      <c r="M79" s="420">
        <f t="shared" si="66"/>
        <v>0</v>
      </c>
      <c r="N79" s="421">
        <f t="shared" si="67"/>
        <v>0</v>
      </c>
      <c r="O79" s="422"/>
      <c r="P79" s="423">
        <f t="shared" si="75"/>
        <v>1.01</v>
      </c>
      <c r="Q79" s="423">
        <f t="shared" si="76"/>
        <v>0.97115384615384615</v>
      </c>
      <c r="R79" s="423">
        <f t="shared" si="77"/>
        <v>0.97115384615384615</v>
      </c>
      <c r="S79" s="423">
        <f t="shared" si="78"/>
        <v>20.260344616898134</v>
      </c>
      <c r="T79" s="423">
        <f t="shared" si="79"/>
        <v>0.97115384615384615</v>
      </c>
      <c r="U79" s="424">
        <f t="shared" si="68"/>
        <v>0</v>
      </c>
      <c r="V79" s="406"/>
      <c r="W79" s="423">
        <f t="shared" si="80"/>
        <v>1</v>
      </c>
      <c r="X79" s="418">
        <f t="shared" si="81"/>
        <v>30</v>
      </c>
      <c r="Y79" s="455" t="str">
        <f t="shared" si="69"/>
        <v>Veolia Steam</v>
      </c>
      <c r="Z79" s="456">
        <f t="shared" si="82"/>
        <v>0</v>
      </c>
      <c r="AB79" s="427" t="str">
        <f t="shared" si="70"/>
        <v>Utilities Cost - Veolia Steam</v>
      </c>
      <c r="AC79" s="424" t="e">
        <f t="shared" si="83"/>
        <v>#REF!</v>
      </c>
      <c r="AD79" s="424" t="e">
        <f t="shared" si="83"/>
        <v>#REF!</v>
      </c>
      <c r="AE79" s="424" t="e">
        <f t="shared" si="83"/>
        <v>#REF!</v>
      </c>
      <c r="AF79" s="424" t="e">
        <f t="shared" si="83"/>
        <v>#REF!</v>
      </c>
      <c r="AG79" s="424" t="e">
        <f t="shared" si="83"/>
        <v>#REF!</v>
      </c>
      <c r="AH79" s="424" t="e">
        <f t="shared" si="83"/>
        <v>#REF!</v>
      </c>
      <c r="AI79" s="424" t="e">
        <f t="shared" si="83"/>
        <v>#REF!</v>
      </c>
      <c r="AJ79" s="424" t="e">
        <f t="shared" si="83"/>
        <v>#REF!</v>
      </c>
      <c r="AK79" s="424" t="e">
        <f t="shared" si="83"/>
        <v>#REF!</v>
      </c>
      <c r="AL79" s="424" t="e">
        <f t="shared" si="83"/>
        <v>#REF!</v>
      </c>
      <c r="AM79" s="424" t="e">
        <f t="shared" si="83"/>
        <v>#REF!</v>
      </c>
      <c r="AN79" s="424" t="e">
        <f t="shared" si="83"/>
        <v>#REF!</v>
      </c>
      <c r="AO79" s="424" t="e">
        <f t="shared" si="83"/>
        <v>#REF!</v>
      </c>
      <c r="AP79" s="424" t="e">
        <f t="shared" si="83"/>
        <v>#REF!</v>
      </c>
      <c r="AQ79" s="424" t="e">
        <f t="shared" si="83"/>
        <v>#REF!</v>
      </c>
      <c r="AR79" s="424" t="e">
        <f t="shared" si="83"/>
        <v>#REF!</v>
      </c>
      <c r="AS79" s="424" t="e">
        <f t="shared" si="84"/>
        <v>#REF!</v>
      </c>
      <c r="AT79" s="424" t="e">
        <f t="shared" si="84"/>
        <v>#REF!</v>
      </c>
      <c r="AU79" s="424" t="e">
        <f t="shared" si="84"/>
        <v>#REF!</v>
      </c>
      <c r="AV79" s="424" t="e">
        <f t="shared" si="84"/>
        <v>#REF!</v>
      </c>
      <c r="AW79" s="424" t="e">
        <f t="shared" si="84"/>
        <v>#REF!</v>
      </c>
      <c r="AX79" s="424" t="e">
        <f t="shared" si="84"/>
        <v>#REF!</v>
      </c>
      <c r="AY79" s="424" t="e">
        <f t="shared" si="84"/>
        <v>#REF!</v>
      </c>
      <c r="AZ79" s="424" t="e">
        <f t="shared" si="84"/>
        <v>#REF!</v>
      </c>
      <c r="BA79" s="424" t="e">
        <f t="shared" si="84"/>
        <v>#REF!</v>
      </c>
      <c r="BB79" s="424" t="e">
        <f t="shared" si="84"/>
        <v>#REF!</v>
      </c>
      <c r="BC79" s="424" t="e">
        <f t="shared" si="84"/>
        <v>#REF!</v>
      </c>
      <c r="BD79" s="424" t="e">
        <f t="shared" si="84"/>
        <v>#REF!</v>
      </c>
      <c r="BE79" s="424" t="e">
        <f t="shared" si="84"/>
        <v>#REF!</v>
      </c>
      <c r="BF79" s="424" t="e">
        <f t="shared" si="84"/>
        <v>#REF!</v>
      </c>
      <c r="BG79" s="424" t="e">
        <f t="shared" si="84"/>
        <v>#REF!</v>
      </c>
      <c r="BH79" s="411">
        <f t="shared" si="72"/>
        <v>30</v>
      </c>
      <c r="BI79" s="421" t="e">
        <f t="shared" si="73"/>
        <v>#REF!</v>
      </c>
    </row>
    <row r="80" spans="2:61" s="407" customFormat="1" hidden="1">
      <c r="B80" s="413" t="s">
        <v>439</v>
      </c>
      <c r="C80" s="414" t="str">
        <f>[1]Inputs!$A$23</f>
        <v>Cambridge Water</v>
      </c>
      <c r="D80" s="446"/>
      <c r="E80" s="482" t="str">
        <f t="shared" si="74"/>
        <v>Gallon</v>
      </c>
      <c r="F80" s="483">
        <f>INDEX([1]Inputs!$A$16:$C$28,MATCH($C80,[1]Inputs!$A$16:$A$28,0),2)</f>
        <v>3</v>
      </c>
      <c r="G80" s="484" t="str">
        <f>INDEX([1]Inputs!$A$16:$C$28,MATCH($C80,[1]Inputs!$A$16:$A$28,0),3)</f>
        <v>$/Gallon</v>
      </c>
      <c r="H80" s="485">
        <f t="shared" si="64"/>
        <v>0</v>
      </c>
      <c r="I80" s="416">
        <v>1</v>
      </c>
      <c r="J80" s="451">
        <v>1</v>
      </c>
      <c r="K80" s="418">
        <f>IF(J80=0,0,_xlfn.CEILING.PRECISE(([1]Inputs!$F$1+IF(I80=0,0,-I80+1))/J80))</f>
        <v>30</v>
      </c>
      <c r="L80" s="419"/>
      <c r="M80" s="420">
        <f t="shared" si="66"/>
        <v>0</v>
      </c>
      <c r="N80" s="421">
        <f t="shared" si="67"/>
        <v>0</v>
      </c>
      <c r="O80" s="422"/>
      <c r="P80" s="423">
        <f t="shared" si="75"/>
        <v>1.01</v>
      </c>
      <c r="Q80" s="423">
        <f t="shared" si="76"/>
        <v>0.97115384615384615</v>
      </c>
      <c r="R80" s="423">
        <f t="shared" si="77"/>
        <v>0.97115384615384615</v>
      </c>
      <c r="S80" s="423">
        <f t="shared" si="78"/>
        <v>20.260344616898134</v>
      </c>
      <c r="T80" s="423">
        <f t="shared" si="79"/>
        <v>0.97115384615384615</v>
      </c>
      <c r="U80" s="424">
        <f t="shared" si="68"/>
        <v>0</v>
      </c>
      <c r="V80" s="406"/>
      <c r="W80" s="423">
        <f t="shared" si="80"/>
        <v>1</v>
      </c>
      <c r="X80" s="418">
        <f t="shared" si="81"/>
        <v>30</v>
      </c>
      <c r="Y80" s="455" t="str">
        <f t="shared" si="69"/>
        <v>Cambridge Water</v>
      </c>
      <c r="Z80" s="456">
        <f t="shared" si="82"/>
        <v>0</v>
      </c>
      <c r="AB80" s="427" t="str">
        <f t="shared" si="70"/>
        <v>Utilities Cost - Cambridge Water</v>
      </c>
      <c r="AC80" s="424" t="e">
        <f t="shared" si="83"/>
        <v>#REF!</v>
      </c>
      <c r="AD80" s="424" t="e">
        <f t="shared" si="83"/>
        <v>#REF!</v>
      </c>
      <c r="AE80" s="424" t="e">
        <f t="shared" si="83"/>
        <v>#REF!</v>
      </c>
      <c r="AF80" s="424" t="e">
        <f t="shared" si="83"/>
        <v>#REF!</v>
      </c>
      <c r="AG80" s="424" t="e">
        <f t="shared" si="83"/>
        <v>#REF!</v>
      </c>
      <c r="AH80" s="424" t="e">
        <f t="shared" si="83"/>
        <v>#REF!</v>
      </c>
      <c r="AI80" s="424" t="e">
        <f t="shared" si="83"/>
        <v>#REF!</v>
      </c>
      <c r="AJ80" s="424" t="e">
        <f t="shared" si="83"/>
        <v>#REF!</v>
      </c>
      <c r="AK80" s="424" t="e">
        <f t="shared" si="83"/>
        <v>#REF!</v>
      </c>
      <c r="AL80" s="424" t="e">
        <f t="shared" si="83"/>
        <v>#REF!</v>
      </c>
      <c r="AM80" s="424" t="e">
        <f t="shared" si="83"/>
        <v>#REF!</v>
      </c>
      <c r="AN80" s="424" t="e">
        <f t="shared" si="83"/>
        <v>#REF!</v>
      </c>
      <c r="AO80" s="424" t="e">
        <f t="shared" si="83"/>
        <v>#REF!</v>
      </c>
      <c r="AP80" s="424" t="e">
        <f t="shared" si="83"/>
        <v>#REF!</v>
      </c>
      <c r="AQ80" s="424" t="e">
        <f t="shared" si="83"/>
        <v>#REF!</v>
      </c>
      <c r="AR80" s="424" t="e">
        <f t="shared" si="83"/>
        <v>#REF!</v>
      </c>
      <c r="AS80" s="424" t="e">
        <f t="shared" si="84"/>
        <v>#REF!</v>
      </c>
      <c r="AT80" s="424" t="e">
        <f t="shared" si="84"/>
        <v>#REF!</v>
      </c>
      <c r="AU80" s="424" t="e">
        <f t="shared" si="84"/>
        <v>#REF!</v>
      </c>
      <c r="AV80" s="424" t="e">
        <f t="shared" si="84"/>
        <v>#REF!</v>
      </c>
      <c r="AW80" s="424" t="e">
        <f t="shared" si="84"/>
        <v>#REF!</v>
      </c>
      <c r="AX80" s="424" t="e">
        <f t="shared" si="84"/>
        <v>#REF!</v>
      </c>
      <c r="AY80" s="424" t="e">
        <f t="shared" si="84"/>
        <v>#REF!</v>
      </c>
      <c r="AZ80" s="424" t="e">
        <f t="shared" si="84"/>
        <v>#REF!</v>
      </c>
      <c r="BA80" s="424" t="e">
        <f t="shared" si="84"/>
        <v>#REF!</v>
      </c>
      <c r="BB80" s="424" t="e">
        <f t="shared" si="84"/>
        <v>#REF!</v>
      </c>
      <c r="BC80" s="424" t="e">
        <f t="shared" si="84"/>
        <v>#REF!</v>
      </c>
      <c r="BD80" s="424" t="e">
        <f t="shared" si="84"/>
        <v>#REF!</v>
      </c>
      <c r="BE80" s="424" t="e">
        <f t="shared" si="84"/>
        <v>#REF!</v>
      </c>
      <c r="BF80" s="424" t="e">
        <f t="shared" si="84"/>
        <v>#REF!</v>
      </c>
      <c r="BG80" s="424" t="e">
        <f t="shared" si="84"/>
        <v>#REF!</v>
      </c>
      <c r="BH80" s="411">
        <f t="shared" si="72"/>
        <v>30</v>
      </c>
      <c r="BI80" s="421" t="e">
        <f t="shared" si="73"/>
        <v>#REF!</v>
      </c>
    </row>
    <row r="81" spans="2:62" s="407" customFormat="1" hidden="1">
      <c r="B81" s="413" t="s">
        <v>439</v>
      </c>
      <c r="C81" s="414" t="str">
        <f>[1]Inputs!$A$24</f>
        <v>MWRA Sewer</v>
      </c>
      <c r="D81" s="446"/>
      <c r="E81" s="482" t="str">
        <f t="shared" si="74"/>
        <v>Gallon</v>
      </c>
      <c r="F81" s="483">
        <f>INDEX([1]Inputs!$A$16:$C$28,MATCH($C81,[1]Inputs!$A$16:$A$28,0),2)</f>
        <v>3</v>
      </c>
      <c r="G81" s="484" t="str">
        <f>INDEX([1]Inputs!$A$16:$C$28,MATCH($C81,[1]Inputs!$A$16:$A$28,0),3)</f>
        <v>$/Gallon</v>
      </c>
      <c r="H81" s="485">
        <f t="shared" si="64"/>
        <v>0</v>
      </c>
      <c r="I81" s="416">
        <v>1</v>
      </c>
      <c r="J81" s="451">
        <v>1</v>
      </c>
      <c r="K81" s="418">
        <f>IF(J81=0,0,_xlfn.CEILING.PRECISE(([1]Inputs!$F$1+IF(I81=0,0,-I81+1))/J81))</f>
        <v>30</v>
      </c>
      <c r="L81" s="419"/>
      <c r="M81" s="420">
        <f t="shared" si="66"/>
        <v>0</v>
      </c>
      <c r="N81" s="421">
        <f t="shared" si="67"/>
        <v>0</v>
      </c>
      <c r="O81" s="422"/>
      <c r="P81" s="423">
        <f t="shared" si="75"/>
        <v>1.01</v>
      </c>
      <c r="Q81" s="423">
        <f t="shared" si="76"/>
        <v>0.97115384615384615</v>
      </c>
      <c r="R81" s="423">
        <f t="shared" si="77"/>
        <v>0.97115384615384615</v>
      </c>
      <c r="S81" s="423">
        <f t="shared" si="78"/>
        <v>20.260344616898134</v>
      </c>
      <c r="T81" s="423">
        <f t="shared" si="79"/>
        <v>0.97115384615384615</v>
      </c>
      <c r="U81" s="424">
        <f t="shared" si="68"/>
        <v>0</v>
      </c>
      <c r="V81" s="406"/>
      <c r="W81" s="423">
        <f t="shared" si="80"/>
        <v>1</v>
      </c>
      <c r="X81" s="418">
        <f t="shared" si="81"/>
        <v>30</v>
      </c>
      <c r="Y81" s="455" t="str">
        <f t="shared" si="69"/>
        <v>MWRA Sewer</v>
      </c>
      <c r="Z81" s="456">
        <f t="shared" si="82"/>
        <v>0</v>
      </c>
      <c r="AB81" s="427" t="str">
        <f t="shared" si="70"/>
        <v>Utilities Cost - MWRA Sewer</v>
      </c>
      <c r="AC81" s="424" t="e">
        <f t="shared" si="83"/>
        <v>#REF!</v>
      </c>
      <c r="AD81" s="424" t="e">
        <f t="shared" si="83"/>
        <v>#REF!</v>
      </c>
      <c r="AE81" s="424" t="e">
        <f t="shared" si="83"/>
        <v>#REF!</v>
      </c>
      <c r="AF81" s="424" t="e">
        <f t="shared" si="83"/>
        <v>#REF!</v>
      </c>
      <c r="AG81" s="424" t="e">
        <f t="shared" si="83"/>
        <v>#REF!</v>
      </c>
      <c r="AH81" s="424" t="e">
        <f t="shared" si="83"/>
        <v>#REF!</v>
      </c>
      <c r="AI81" s="424" t="e">
        <f t="shared" si="83"/>
        <v>#REF!</v>
      </c>
      <c r="AJ81" s="424" t="e">
        <f t="shared" si="83"/>
        <v>#REF!</v>
      </c>
      <c r="AK81" s="424" t="e">
        <f t="shared" si="83"/>
        <v>#REF!</v>
      </c>
      <c r="AL81" s="424" t="e">
        <f t="shared" si="83"/>
        <v>#REF!</v>
      </c>
      <c r="AM81" s="424" t="e">
        <f t="shared" si="83"/>
        <v>#REF!</v>
      </c>
      <c r="AN81" s="424" t="e">
        <f t="shared" si="83"/>
        <v>#REF!</v>
      </c>
      <c r="AO81" s="424" t="e">
        <f t="shared" si="83"/>
        <v>#REF!</v>
      </c>
      <c r="AP81" s="424" t="e">
        <f t="shared" si="83"/>
        <v>#REF!</v>
      </c>
      <c r="AQ81" s="424" t="e">
        <f t="shared" si="83"/>
        <v>#REF!</v>
      </c>
      <c r="AR81" s="424" t="e">
        <f t="shared" si="83"/>
        <v>#REF!</v>
      </c>
      <c r="AS81" s="424" t="e">
        <f t="shared" si="84"/>
        <v>#REF!</v>
      </c>
      <c r="AT81" s="424" t="e">
        <f t="shared" si="84"/>
        <v>#REF!</v>
      </c>
      <c r="AU81" s="424" t="e">
        <f t="shared" si="84"/>
        <v>#REF!</v>
      </c>
      <c r="AV81" s="424" t="e">
        <f t="shared" si="84"/>
        <v>#REF!</v>
      </c>
      <c r="AW81" s="424" t="e">
        <f t="shared" si="84"/>
        <v>#REF!</v>
      </c>
      <c r="AX81" s="424" t="e">
        <f t="shared" si="84"/>
        <v>#REF!</v>
      </c>
      <c r="AY81" s="424" t="e">
        <f t="shared" si="84"/>
        <v>#REF!</v>
      </c>
      <c r="AZ81" s="424" t="e">
        <f t="shared" si="84"/>
        <v>#REF!</v>
      </c>
      <c r="BA81" s="424" t="e">
        <f t="shared" si="84"/>
        <v>#REF!</v>
      </c>
      <c r="BB81" s="424" t="e">
        <f t="shared" si="84"/>
        <v>#REF!</v>
      </c>
      <c r="BC81" s="424" t="e">
        <f t="shared" si="84"/>
        <v>#REF!</v>
      </c>
      <c r="BD81" s="424" t="e">
        <f t="shared" si="84"/>
        <v>#REF!</v>
      </c>
      <c r="BE81" s="424" t="e">
        <f t="shared" si="84"/>
        <v>#REF!</v>
      </c>
      <c r="BF81" s="424" t="e">
        <f t="shared" si="84"/>
        <v>#REF!</v>
      </c>
      <c r="BG81" s="424" t="e">
        <f t="shared" si="84"/>
        <v>#REF!</v>
      </c>
      <c r="BH81" s="411">
        <f t="shared" si="72"/>
        <v>30</v>
      </c>
      <c r="BI81" s="421" t="e">
        <f t="shared" si="73"/>
        <v>#REF!</v>
      </c>
    </row>
    <row r="82" spans="2:62" s="404" customFormat="1" hidden="1">
      <c r="B82" s="759" t="s">
        <v>474</v>
      </c>
      <c r="C82" s="760"/>
      <c r="D82" s="760"/>
      <c r="E82" s="760"/>
      <c r="F82" s="760"/>
      <c r="G82" s="760"/>
      <c r="H82" s="760"/>
      <c r="I82" s="760"/>
      <c r="J82" s="760"/>
      <c r="K82" s="760"/>
      <c r="L82" s="760"/>
      <c r="M82" s="760"/>
      <c r="N82" s="761"/>
      <c r="O82" s="403"/>
      <c r="P82" s="403"/>
      <c r="Q82" s="403"/>
      <c r="R82" s="403"/>
      <c r="T82" s="405"/>
      <c r="U82" s="431"/>
      <c r="V82" s="406"/>
      <c r="W82" s="463"/>
      <c r="X82" s="463"/>
      <c r="Y82" s="403"/>
      <c r="Z82" s="458"/>
      <c r="AB82" s="427"/>
      <c r="AC82" s="409"/>
      <c r="AD82" s="409"/>
      <c r="AE82" s="409"/>
      <c r="AF82" s="409"/>
      <c r="AG82" s="409"/>
      <c r="AH82" s="409"/>
      <c r="AI82" s="409"/>
      <c r="AJ82" s="409"/>
      <c r="AK82" s="409"/>
      <c r="AL82" s="409"/>
      <c r="AM82" s="409"/>
      <c r="AN82" s="409"/>
      <c r="AO82" s="409"/>
      <c r="AP82" s="409"/>
      <c r="AQ82" s="409"/>
      <c r="AR82" s="409"/>
      <c r="AS82" s="409"/>
      <c r="AT82" s="409"/>
      <c r="AU82" s="409"/>
      <c r="AV82" s="409"/>
      <c r="AW82" s="409"/>
      <c r="AX82" s="409"/>
      <c r="AY82" s="409"/>
      <c r="AZ82" s="409"/>
      <c r="BA82" s="409"/>
      <c r="BB82" s="409"/>
      <c r="BC82" s="409"/>
      <c r="BD82" s="409"/>
      <c r="BE82" s="409"/>
      <c r="BF82" s="409"/>
      <c r="BG82" s="410"/>
      <c r="BH82" s="411"/>
      <c r="BI82" s="421"/>
    </row>
    <row r="83" spans="2:62" s="404" customFormat="1" hidden="1">
      <c r="B83" s="413" t="s">
        <v>474</v>
      </c>
      <c r="C83" s="460" t="s">
        <v>469</v>
      </c>
      <c r="D83" s="782" t="s">
        <v>475</v>
      </c>
      <c r="E83" s="782"/>
      <c r="F83" s="782"/>
      <c r="G83" s="783"/>
      <c r="H83" s="485">
        <f>'[1]MIT Maintenance'!$K$68</f>
        <v>0</v>
      </c>
      <c r="I83" s="416">
        <v>1</v>
      </c>
      <c r="J83" s="417">
        <v>1</v>
      </c>
      <c r="K83" s="418">
        <f>IF(J83=0,0,_xlfn.CEILING.PRECISE(([1]Inputs!$F$1+IF(I83=0,0,-I83+1))/J83))</f>
        <v>30</v>
      </c>
      <c r="L83" s="419">
        <v>0</v>
      </c>
      <c r="M83" s="420">
        <f>H83*K83</f>
        <v>0</v>
      </c>
      <c r="N83" s="421">
        <f t="shared" ref="N83:N85" si="85">U83</f>
        <v>0</v>
      </c>
      <c r="O83" s="403"/>
      <c r="P83" s="423">
        <f>((1+E_rate)*(1+L83))</f>
        <v>1.01</v>
      </c>
      <c r="Q83" s="423">
        <f>$P83/(1+D_rate)</f>
        <v>0.97115384615384615</v>
      </c>
      <c r="R83" s="423">
        <f>($P83/(1+D_rate))^J83</f>
        <v>0.97115384615384615</v>
      </c>
      <c r="S83" s="423">
        <f t="shared" ref="S83:S85" si="86">IF(R83=1,$K83,(1-R83^$K83)/(1-R83))</f>
        <v>20.260344616898134</v>
      </c>
      <c r="T83" s="423">
        <f t="shared" ref="T83:T85" si="87">Q83^I83</f>
        <v>0.97115384615384615</v>
      </c>
      <c r="U83" s="424">
        <f>IF(S83&gt;0,$H83*S83*T83,)</f>
        <v>0</v>
      </c>
      <c r="V83" s="406"/>
      <c r="W83" s="403"/>
      <c r="X83" s="403"/>
      <c r="Y83" s="403"/>
      <c r="Z83" s="403"/>
      <c r="AB83" s="427" t="str">
        <f>B83</f>
        <v>Maintenance</v>
      </c>
      <c r="AC83" s="424" t="e">
        <f t="shared" ref="AC83:AR85" si="88">IF(OR(AC$19&gt;Life_Cycle_Term,AC$19&lt;$I83,$J83=0),0,(IF(OR(MOD(AC$19-$I83+1,$J83)=1,$J83=1),$H83*($P83^AC$19),0)))</f>
        <v>#REF!</v>
      </c>
      <c r="AD83" s="424" t="e">
        <f t="shared" si="88"/>
        <v>#REF!</v>
      </c>
      <c r="AE83" s="424" t="e">
        <f t="shared" si="88"/>
        <v>#REF!</v>
      </c>
      <c r="AF83" s="424" t="e">
        <f t="shared" si="88"/>
        <v>#REF!</v>
      </c>
      <c r="AG83" s="424" t="e">
        <f t="shared" si="88"/>
        <v>#REF!</v>
      </c>
      <c r="AH83" s="424" t="e">
        <f t="shared" si="88"/>
        <v>#REF!</v>
      </c>
      <c r="AI83" s="424" t="e">
        <f t="shared" si="88"/>
        <v>#REF!</v>
      </c>
      <c r="AJ83" s="424" t="e">
        <f t="shared" si="88"/>
        <v>#REF!</v>
      </c>
      <c r="AK83" s="424" t="e">
        <f t="shared" si="88"/>
        <v>#REF!</v>
      </c>
      <c r="AL83" s="424" t="e">
        <f t="shared" si="88"/>
        <v>#REF!</v>
      </c>
      <c r="AM83" s="424" t="e">
        <f t="shared" si="88"/>
        <v>#REF!</v>
      </c>
      <c r="AN83" s="424" t="e">
        <f t="shared" si="88"/>
        <v>#REF!</v>
      </c>
      <c r="AO83" s="424" t="e">
        <f t="shared" si="88"/>
        <v>#REF!</v>
      </c>
      <c r="AP83" s="424" t="e">
        <f t="shared" si="88"/>
        <v>#REF!</v>
      </c>
      <c r="AQ83" s="424" t="e">
        <f t="shared" si="88"/>
        <v>#REF!</v>
      </c>
      <c r="AR83" s="424" t="e">
        <f t="shared" si="88"/>
        <v>#REF!</v>
      </c>
      <c r="AS83" s="424" t="e">
        <f t="shared" ref="AS83:BG85" si="89">IF(OR(AS$19&gt;Life_Cycle_Term,AS$19&lt;$I83,$J83=0),0,(IF(OR(MOD(AS$19-$I83+1,$J83)=1,$J83=1),$H83*($P83^AS$19),0)))</f>
        <v>#REF!</v>
      </c>
      <c r="AT83" s="424" t="e">
        <f t="shared" si="89"/>
        <v>#REF!</v>
      </c>
      <c r="AU83" s="424" t="e">
        <f t="shared" si="89"/>
        <v>#REF!</v>
      </c>
      <c r="AV83" s="424" t="e">
        <f t="shared" si="89"/>
        <v>#REF!</v>
      </c>
      <c r="AW83" s="424" t="e">
        <f t="shared" si="89"/>
        <v>#REF!</v>
      </c>
      <c r="AX83" s="424" t="e">
        <f t="shared" si="89"/>
        <v>#REF!</v>
      </c>
      <c r="AY83" s="424" t="e">
        <f t="shared" si="89"/>
        <v>#REF!</v>
      </c>
      <c r="AZ83" s="424" t="e">
        <f t="shared" si="89"/>
        <v>#REF!</v>
      </c>
      <c r="BA83" s="424" t="e">
        <f t="shared" si="89"/>
        <v>#REF!</v>
      </c>
      <c r="BB83" s="424" t="e">
        <f t="shared" si="89"/>
        <v>#REF!</v>
      </c>
      <c r="BC83" s="424" t="e">
        <f t="shared" si="89"/>
        <v>#REF!</v>
      </c>
      <c r="BD83" s="424" t="e">
        <f t="shared" si="89"/>
        <v>#REF!</v>
      </c>
      <c r="BE83" s="424" t="e">
        <f t="shared" si="89"/>
        <v>#REF!</v>
      </c>
      <c r="BF83" s="424" t="e">
        <f t="shared" si="89"/>
        <v>#REF!</v>
      </c>
      <c r="BG83" s="424" t="e">
        <f t="shared" si="89"/>
        <v>#REF!</v>
      </c>
      <c r="BH83" s="411">
        <f>IF(H83=0,K83,COUNTIF(AC83:BG83,"&lt;&gt;0"))</f>
        <v>30</v>
      </c>
      <c r="BI83" s="421" t="e">
        <f>SUM(AC83:BG83)</f>
        <v>#REF!</v>
      </c>
    </row>
    <row r="84" spans="2:62" s="404" customFormat="1" hidden="1">
      <c r="B84" s="413" t="s">
        <v>474</v>
      </c>
      <c r="C84" s="460" t="s">
        <v>470</v>
      </c>
      <c r="D84" s="782" t="s">
        <v>476</v>
      </c>
      <c r="E84" s="782"/>
      <c r="F84" s="782"/>
      <c r="G84" s="783"/>
      <c r="H84" s="415"/>
      <c r="I84" s="416"/>
      <c r="J84" s="417"/>
      <c r="K84" s="418">
        <f>IF(J84=0,0,_xlfn.CEILING.PRECISE(([1]Inputs!$F$1+IF(I84=0,0,-I84+1))/J84))</f>
        <v>0</v>
      </c>
      <c r="L84" s="419">
        <v>0</v>
      </c>
      <c r="M84" s="420">
        <f t="shared" ref="M84:M85" si="90">H84*K84</f>
        <v>0</v>
      </c>
      <c r="N84" s="421">
        <f t="shared" si="85"/>
        <v>0</v>
      </c>
      <c r="O84" s="403"/>
      <c r="P84" s="423">
        <f>((1+E_rate)*(1+L84))</f>
        <v>1.01</v>
      </c>
      <c r="Q84" s="423">
        <f>$P84/(1+D_rate)</f>
        <v>0.97115384615384615</v>
      </c>
      <c r="R84" s="423">
        <f>($P84/(1+D_rate))^J84</f>
        <v>1</v>
      </c>
      <c r="S84" s="423">
        <f t="shared" si="86"/>
        <v>0</v>
      </c>
      <c r="T84" s="423">
        <f t="shared" si="87"/>
        <v>1</v>
      </c>
      <c r="U84" s="424">
        <f t="shared" ref="U84:U85" si="91">IF(S84&gt;0,$H84*S84*T84,)</f>
        <v>0</v>
      </c>
      <c r="V84" s="406"/>
      <c r="W84" s="403"/>
      <c r="X84" s="403"/>
      <c r="Y84" s="403"/>
      <c r="Z84" s="403"/>
      <c r="AB84" s="427" t="str">
        <f>B84</f>
        <v>Maintenance</v>
      </c>
      <c r="AC84" s="424" t="e">
        <f t="shared" si="88"/>
        <v>#REF!</v>
      </c>
      <c r="AD84" s="424" t="e">
        <f t="shared" si="88"/>
        <v>#REF!</v>
      </c>
      <c r="AE84" s="424" t="e">
        <f t="shared" si="88"/>
        <v>#REF!</v>
      </c>
      <c r="AF84" s="424" t="e">
        <f t="shared" si="88"/>
        <v>#REF!</v>
      </c>
      <c r="AG84" s="424" t="e">
        <f t="shared" si="88"/>
        <v>#REF!</v>
      </c>
      <c r="AH84" s="424" t="e">
        <f t="shared" si="88"/>
        <v>#REF!</v>
      </c>
      <c r="AI84" s="424" t="e">
        <f t="shared" si="88"/>
        <v>#REF!</v>
      </c>
      <c r="AJ84" s="424" t="e">
        <f t="shared" si="88"/>
        <v>#REF!</v>
      </c>
      <c r="AK84" s="424" t="e">
        <f t="shared" si="88"/>
        <v>#REF!</v>
      </c>
      <c r="AL84" s="424" t="e">
        <f t="shared" si="88"/>
        <v>#REF!</v>
      </c>
      <c r="AM84" s="424" t="e">
        <f t="shared" si="88"/>
        <v>#REF!</v>
      </c>
      <c r="AN84" s="424" t="e">
        <f t="shared" si="88"/>
        <v>#REF!</v>
      </c>
      <c r="AO84" s="424" t="e">
        <f t="shared" si="88"/>
        <v>#REF!</v>
      </c>
      <c r="AP84" s="424" t="e">
        <f t="shared" si="88"/>
        <v>#REF!</v>
      </c>
      <c r="AQ84" s="424" t="e">
        <f t="shared" si="88"/>
        <v>#REF!</v>
      </c>
      <c r="AR84" s="424" t="e">
        <f t="shared" si="88"/>
        <v>#REF!</v>
      </c>
      <c r="AS84" s="424" t="e">
        <f t="shared" si="89"/>
        <v>#REF!</v>
      </c>
      <c r="AT84" s="424" t="e">
        <f t="shared" si="89"/>
        <v>#REF!</v>
      </c>
      <c r="AU84" s="424" t="e">
        <f t="shared" si="89"/>
        <v>#REF!</v>
      </c>
      <c r="AV84" s="424" t="e">
        <f t="shared" si="89"/>
        <v>#REF!</v>
      </c>
      <c r="AW84" s="424" t="e">
        <f t="shared" si="89"/>
        <v>#REF!</v>
      </c>
      <c r="AX84" s="424" t="e">
        <f t="shared" si="89"/>
        <v>#REF!</v>
      </c>
      <c r="AY84" s="424" t="e">
        <f t="shared" si="89"/>
        <v>#REF!</v>
      </c>
      <c r="AZ84" s="424" t="e">
        <f t="shared" si="89"/>
        <v>#REF!</v>
      </c>
      <c r="BA84" s="424" t="e">
        <f t="shared" si="89"/>
        <v>#REF!</v>
      </c>
      <c r="BB84" s="424" t="e">
        <f t="shared" si="89"/>
        <v>#REF!</v>
      </c>
      <c r="BC84" s="424" t="e">
        <f t="shared" si="89"/>
        <v>#REF!</v>
      </c>
      <c r="BD84" s="424" t="e">
        <f t="shared" si="89"/>
        <v>#REF!</v>
      </c>
      <c r="BE84" s="424" t="e">
        <f t="shared" si="89"/>
        <v>#REF!</v>
      </c>
      <c r="BF84" s="424" t="e">
        <f t="shared" si="89"/>
        <v>#REF!</v>
      </c>
      <c r="BG84" s="424" t="e">
        <f t="shared" si="89"/>
        <v>#REF!</v>
      </c>
      <c r="BH84" s="411">
        <f>IF(H84=0,K84,COUNTIF(AC84:BG84,"&lt;&gt;0"))</f>
        <v>0</v>
      </c>
      <c r="BI84" s="421" t="e">
        <f>SUM(AC84:BG84)</f>
        <v>#REF!</v>
      </c>
    </row>
    <row r="85" spans="2:62" s="404" customFormat="1" ht="16.5" hidden="1" thickBot="1">
      <c r="B85" s="486" t="s">
        <v>474</v>
      </c>
      <c r="C85" s="465" t="s">
        <v>472</v>
      </c>
      <c r="D85" s="794" t="s">
        <v>477</v>
      </c>
      <c r="E85" s="794"/>
      <c r="F85" s="794"/>
      <c r="G85" s="795"/>
      <c r="H85" s="487"/>
      <c r="I85" s="488"/>
      <c r="J85" s="489"/>
      <c r="K85" s="418">
        <f>IF(J85=0,0,_xlfn.CEILING.PRECISE(([1]Inputs!$F$1+IF(I85=0,0,-I85+1))/J85))</f>
        <v>0</v>
      </c>
      <c r="L85" s="490">
        <v>0</v>
      </c>
      <c r="M85" s="420">
        <f t="shared" si="90"/>
        <v>0</v>
      </c>
      <c r="N85" s="421">
        <f t="shared" si="85"/>
        <v>0</v>
      </c>
      <c r="O85" s="403"/>
      <c r="P85" s="423">
        <f>((1+E_rate)*(1+L85))</f>
        <v>1.01</v>
      </c>
      <c r="Q85" s="423">
        <f>$P85/(1+D_rate)</f>
        <v>0.97115384615384615</v>
      </c>
      <c r="R85" s="423">
        <f>($P85/(1+D_rate))^J85</f>
        <v>1</v>
      </c>
      <c r="S85" s="423">
        <f t="shared" si="86"/>
        <v>0</v>
      </c>
      <c r="T85" s="423">
        <f t="shared" si="87"/>
        <v>1</v>
      </c>
      <c r="U85" s="424">
        <f t="shared" si="91"/>
        <v>0</v>
      </c>
      <c r="V85" s="406"/>
      <c r="W85" s="403"/>
      <c r="X85" s="403"/>
      <c r="Y85" s="403"/>
      <c r="Z85" s="403"/>
      <c r="AB85" s="427" t="str">
        <f>B85</f>
        <v>Maintenance</v>
      </c>
      <c r="AC85" s="424" t="e">
        <f t="shared" si="88"/>
        <v>#REF!</v>
      </c>
      <c r="AD85" s="424" t="e">
        <f t="shared" si="88"/>
        <v>#REF!</v>
      </c>
      <c r="AE85" s="424" t="e">
        <f t="shared" si="88"/>
        <v>#REF!</v>
      </c>
      <c r="AF85" s="424" t="e">
        <f t="shared" si="88"/>
        <v>#REF!</v>
      </c>
      <c r="AG85" s="424" t="e">
        <f t="shared" si="88"/>
        <v>#REF!</v>
      </c>
      <c r="AH85" s="424" t="e">
        <f t="shared" si="88"/>
        <v>#REF!</v>
      </c>
      <c r="AI85" s="424" t="e">
        <f t="shared" si="88"/>
        <v>#REF!</v>
      </c>
      <c r="AJ85" s="424" t="e">
        <f t="shared" si="88"/>
        <v>#REF!</v>
      </c>
      <c r="AK85" s="424" t="e">
        <f t="shared" si="88"/>
        <v>#REF!</v>
      </c>
      <c r="AL85" s="424" t="e">
        <f t="shared" si="88"/>
        <v>#REF!</v>
      </c>
      <c r="AM85" s="424" t="e">
        <f t="shared" si="88"/>
        <v>#REF!</v>
      </c>
      <c r="AN85" s="424" t="e">
        <f t="shared" si="88"/>
        <v>#REF!</v>
      </c>
      <c r="AO85" s="424" t="e">
        <f t="shared" si="88"/>
        <v>#REF!</v>
      </c>
      <c r="AP85" s="424" t="e">
        <f t="shared" si="88"/>
        <v>#REF!</v>
      </c>
      <c r="AQ85" s="424" t="e">
        <f t="shared" si="88"/>
        <v>#REF!</v>
      </c>
      <c r="AR85" s="424" t="e">
        <f t="shared" si="88"/>
        <v>#REF!</v>
      </c>
      <c r="AS85" s="424" t="e">
        <f t="shared" si="89"/>
        <v>#REF!</v>
      </c>
      <c r="AT85" s="424" t="e">
        <f t="shared" si="89"/>
        <v>#REF!</v>
      </c>
      <c r="AU85" s="424" t="e">
        <f t="shared" si="89"/>
        <v>#REF!</v>
      </c>
      <c r="AV85" s="424" t="e">
        <f t="shared" si="89"/>
        <v>#REF!</v>
      </c>
      <c r="AW85" s="424" t="e">
        <f t="shared" si="89"/>
        <v>#REF!</v>
      </c>
      <c r="AX85" s="424" t="e">
        <f t="shared" si="89"/>
        <v>#REF!</v>
      </c>
      <c r="AY85" s="424" t="e">
        <f t="shared" si="89"/>
        <v>#REF!</v>
      </c>
      <c r="AZ85" s="424" t="e">
        <f t="shared" si="89"/>
        <v>#REF!</v>
      </c>
      <c r="BA85" s="424" t="e">
        <f t="shared" si="89"/>
        <v>#REF!</v>
      </c>
      <c r="BB85" s="424" t="e">
        <f t="shared" si="89"/>
        <v>#REF!</v>
      </c>
      <c r="BC85" s="424" t="e">
        <f t="shared" si="89"/>
        <v>#REF!</v>
      </c>
      <c r="BD85" s="424" t="e">
        <f t="shared" si="89"/>
        <v>#REF!</v>
      </c>
      <c r="BE85" s="424" t="e">
        <f t="shared" si="89"/>
        <v>#REF!</v>
      </c>
      <c r="BF85" s="424" t="e">
        <f t="shared" si="89"/>
        <v>#REF!</v>
      </c>
      <c r="BG85" s="424" t="e">
        <f t="shared" si="89"/>
        <v>#REF!</v>
      </c>
      <c r="BH85" s="411">
        <f>IF(H85=0,K85,COUNTIF(AC85:BG85,"&lt;&gt;0"))</f>
        <v>0</v>
      </c>
      <c r="BI85" s="421" t="e">
        <f>SUM(AC85:BG85)</f>
        <v>#REF!</v>
      </c>
    </row>
    <row r="86" spans="2:62" ht="16.5" hidden="1" thickBot="1">
      <c r="B86" s="796" t="s">
        <v>440</v>
      </c>
      <c r="C86" s="797"/>
      <c r="D86" s="797"/>
      <c r="E86" s="797"/>
      <c r="F86" s="797"/>
      <c r="G86" s="797"/>
      <c r="H86" s="797"/>
      <c r="I86" s="797"/>
      <c r="J86" s="797"/>
      <c r="K86" s="797"/>
      <c r="L86" s="797"/>
      <c r="M86" s="797"/>
      <c r="N86" s="798"/>
      <c r="O86" s="316"/>
      <c r="P86" s="250"/>
      <c r="Q86" s="250"/>
      <c r="R86" s="322"/>
      <c r="S86" s="323"/>
      <c r="T86" s="323"/>
      <c r="U86" s="323"/>
      <c r="AB86" s="799" t="s">
        <v>77</v>
      </c>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c r="BI86" s="799"/>
    </row>
    <row r="87" spans="2:62" hidden="1">
      <c r="B87" s="379"/>
      <c r="C87" s="309"/>
      <c r="D87" s="309"/>
      <c r="E87" s="309"/>
      <c r="F87" s="309"/>
      <c r="G87" s="309"/>
      <c r="H87" s="309"/>
      <c r="I87" s="309"/>
      <c r="J87" s="309"/>
      <c r="K87" s="741" t="s">
        <v>486</v>
      </c>
      <c r="L87" s="741"/>
      <c r="M87" s="741"/>
      <c r="N87" s="380">
        <f>H70+H68+H66</f>
        <v>-4860</v>
      </c>
      <c r="O87" s="250"/>
      <c r="P87" s="250"/>
      <c r="Q87" s="250"/>
      <c r="R87" s="322"/>
      <c r="S87" s="323"/>
      <c r="T87" s="323"/>
      <c r="U87" s="323"/>
      <c r="BH87" s="229"/>
      <c r="BI87" s="229"/>
    </row>
    <row r="88" spans="2:62" hidden="1">
      <c r="B88" s="307"/>
      <c r="C88" s="308"/>
      <c r="D88" s="308"/>
      <c r="E88" s="308"/>
      <c r="F88" s="308"/>
      <c r="G88" s="368"/>
      <c r="H88" s="369"/>
      <c r="I88" s="308"/>
      <c r="J88" s="308"/>
      <c r="K88" s="742" t="s">
        <v>487</v>
      </c>
      <c r="L88" s="742"/>
      <c r="M88" s="742"/>
      <c r="N88" s="381">
        <f>SUM(N62)</f>
        <v>46500</v>
      </c>
      <c r="O88" s="250"/>
      <c r="P88" s="250"/>
      <c r="Q88" s="250"/>
      <c r="R88" s="322"/>
      <c r="S88" s="323"/>
      <c r="T88" s="323"/>
      <c r="U88" s="323"/>
      <c r="BH88" s="229"/>
      <c r="BI88" s="229"/>
    </row>
    <row r="89" spans="2:62" hidden="1">
      <c r="B89" s="324"/>
      <c r="C89" s="325"/>
      <c r="D89" s="325"/>
      <c r="E89" s="308"/>
      <c r="F89" s="308"/>
      <c r="G89" s="368"/>
      <c r="H89" s="369"/>
      <c r="I89" s="325"/>
      <c r="J89" s="325"/>
      <c r="K89" s="743" t="s">
        <v>488</v>
      </c>
      <c r="L89" s="743"/>
      <c r="M89" s="743"/>
      <c r="N89" s="381">
        <f>SUM(N62+N64+N65)</f>
        <v>32550</v>
      </c>
      <c r="O89" s="326"/>
      <c r="BH89" s="229"/>
      <c r="BI89" s="229"/>
    </row>
    <row r="90" spans="2:62" ht="16.5" hidden="1" thickBot="1">
      <c r="B90" s="311"/>
      <c r="C90" s="312"/>
      <c r="D90" s="312"/>
      <c r="E90" s="312"/>
      <c r="F90" s="312"/>
      <c r="G90" s="312"/>
      <c r="H90" s="313"/>
      <c r="I90" s="313"/>
      <c r="J90" s="313"/>
      <c r="K90" s="744" t="s">
        <v>442</v>
      </c>
      <c r="L90" s="744"/>
      <c r="M90" s="744"/>
      <c r="N90" s="382">
        <f>SUM(N62:N70)</f>
        <v>-1105.2590419523694</v>
      </c>
      <c r="BH90" s="229"/>
      <c r="BI90" s="229"/>
    </row>
    <row r="91" spans="2:62" s="250" customFormat="1">
      <c r="B91" s="258"/>
      <c r="C91" s="258"/>
      <c r="D91" s="258"/>
      <c r="E91" s="258"/>
      <c r="F91" s="258"/>
      <c r="G91" s="258"/>
      <c r="K91" s="258"/>
      <c r="L91" s="258"/>
      <c r="M91" s="376"/>
      <c r="N91" s="372"/>
      <c r="T91" s="377"/>
      <c r="U91" s="377"/>
      <c r="V91" s="378"/>
      <c r="W91" s="249"/>
      <c r="X91" s="249"/>
    </row>
    <row r="92" spans="2:62" s="403" customFormat="1" hidden="1">
      <c r="B92" s="762" t="s">
        <v>408</v>
      </c>
      <c r="C92" s="763"/>
      <c r="D92" s="764">
        <f>N88</f>
        <v>46500</v>
      </c>
      <c r="E92" s="765"/>
      <c r="F92" s="526"/>
      <c r="G92" s="766" t="s">
        <v>493</v>
      </c>
      <c r="H92" s="767"/>
      <c r="I92" s="527">
        <f>$N$46-$N87</f>
        <v>4860</v>
      </c>
      <c r="J92" s="526"/>
      <c r="K92" s="528"/>
      <c r="L92" s="528"/>
      <c r="M92" s="528"/>
      <c r="N92" s="529"/>
    </row>
    <row r="93" spans="2:62" s="404" customFormat="1" hidden="1">
      <c r="B93" s="768" t="s">
        <v>410</v>
      </c>
      <c r="C93" s="769"/>
      <c r="D93" s="770">
        <f>SUM(N64:N65)*-1</f>
        <v>13950</v>
      </c>
      <c r="E93" s="771"/>
      <c r="F93" s="526"/>
      <c r="G93" s="772" t="s">
        <v>416</v>
      </c>
      <c r="H93" s="530" t="s">
        <v>448</v>
      </c>
      <c r="I93" s="531">
        <f>IF(D92&lt;=0,"∞",(D92+D95)/D92)</f>
        <v>0.72376901165488972</v>
      </c>
      <c r="J93" s="532"/>
      <c r="T93" s="405"/>
      <c r="U93" s="405"/>
      <c r="V93" s="406"/>
      <c r="W93" s="463"/>
      <c r="X93" s="46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J93" s="403"/>
    </row>
    <row r="94" spans="2:62" s="403" customFormat="1" hidden="1">
      <c r="B94" s="768" t="s">
        <v>413</v>
      </c>
      <c r="C94" s="769"/>
      <c r="D94" s="773">
        <f>N89</f>
        <v>32550</v>
      </c>
      <c r="E94" s="774"/>
      <c r="F94" s="526"/>
      <c r="G94" s="772"/>
      <c r="H94" s="530" t="s">
        <v>449</v>
      </c>
      <c r="I94" s="531">
        <f>IF(D94&lt;=0,"∞",(D94+D96)/D94)</f>
        <v>1.0339557309355567</v>
      </c>
      <c r="J94" s="533"/>
      <c r="K94" s="533"/>
      <c r="L94" s="533"/>
      <c r="M94" s="534"/>
      <c r="N94" s="535"/>
      <c r="T94" s="536"/>
      <c r="U94" s="536"/>
      <c r="V94" s="537"/>
      <c r="W94" s="463"/>
      <c r="X94" s="463"/>
      <c r="BH94" s="463"/>
      <c r="BI94" s="463"/>
    </row>
    <row r="95" spans="2:62" s="403" customFormat="1" hidden="1">
      <c r="B95" s="772" t="s">
        <v>450</v>
      </c>
      <c r="C95" s="530" t="s">
        <v>448</v>
      </c>
      <c r="D95" s="776">
        <f>D96-D93</f>
        <v>-12844.740958047631</v>
      </c>
      <c r="E95" s="777"/>
      <c r="F95" s="526"/>
      <c r="G95" s="772" t="s">
        <v>417</v>
      </c>
      <c r="H95" s="530" t="s">
        <v>448</v>
      </c>
      <c r="I95" s="538">
        <f>IF(D92&lt;=0,"0",IF(I92&lt;=0,"∞",D92/I92))</f>
        <v>9.567901234567902</v>
      </c>
      <c r="J95" s="535"/>
      <c r="K95" s="535"/>
      <c r="L95" s="539"/>
      <c r="M95" s="539"/>
      <c r="N95" s="539"/>
      <c r="P95" s="457"/>
      <c r="Q95" s="457"/>
      <c r="R95" s="457"/>
      <c r="S95" s="457"/>
      <c r="T95" s="540"/>
      <c r="U95" s="541"/>
      <c r="V95" s="537"/>
      <c r="W95" s="457"/>
      <c r="X95" s="457"/>
      <c r="Y95" s="542"/>
      <c r="Z95" s="542"/>
      <c r="AB95" s="543"/>
      <c r="AC95" s="543"/>
      <c r="AD95" s="544"/>
      <c r="AE95" s="544"/>
      <c r="AF95" s="544"/>
      <c r="AG95" s="544"/>
      <c r="AH95" s="544"/>
      <c r="AI95" s="544"/>
      <c r="AJ95" s="544"/>
      <c r="AK95" s="544"/>
      <c r="AL95" s="544"/>
      <c r="AM95" s="544"/>
      <c r="AN95" s="544"/>
      <c r="AO95" s="544"/>
      <c r="AP95" s="544"/>
      <c r="AQ95" s="544"/>
      <c r="AR95" s="544"/>
      <c r="AS95" s="544"/>
      <c r="AT95" s="544"/>
      <c r="AU95" s="544"/>
      <c r="AV95" s="544"/>
      <c r="AW95" s="544"/>
      <c r="AX95" s="544"/>
      <c r="AY95" s="544"/>
      <c r="AZ95" s="544"/>
      <c r="BA95" s="544"/>
      <c r="BB95" s="544"/>
      <c r="BC95" s="544"/>
      <c r="BD95" s="544"/>
      <c r="BE95" s="544"/>
      <c r="BF95" s="544"/>
      <c r="BG95" s="544"/>
      <c r="BH95" s="463"/>
      <c r="BI95" s="463"/>
    </row>
    <row r="96" spans="2:62" s="403" customFormat="1" ht="16.5" hidden="1" thickBot="1">
      <c r="B96" s="775"/>
      <c r="C96" s="545" t="s">
        <v>449</v>
      </c>
      <c r="D96" s="778">
        <f>$N$48-$N90</f>
        <v>1105.2590419523694</v>
      </c>
      <c r="E96" s="779"/>
      <c r="F96" s="526"/>
      <c r="G96" s="775"/>
      <c r="H96" s="545" t="s">
        <v>449</v>
      </c>
      <c r="I96" s="546">
        <f>IF(D94&lt;=0,"0",IF(I92&lt;=0,"∞",D94/I92))</f>
        <v>6.6975308641975309</v>
      </c>
      <c r="J96" s="533"/>
      <c r="K96" s="533"/>
      <c r="L96" s="533"/>
      <c r="M96" s="533"/>
      <c r="N96" s="533"/>
      <c r="T96" s="536"/>
      <c r="V96" s="537"/>
      <c r="W96" s="463"/>
      <c r="X96" s="463"/>
      <c r="AC96" s="547"/>
      <c r="AD96" s="547"/>
      <c r="AE96" s="547"/>
      <c r="AF96" s="547"/>
      <c r="AG96" s="547"/>
      <c r="AH96" s="547"/>
      <c r="AI96" s="547"/>
      <c r="AJ96" s="547"/>
      <c r="AK96" s="547"/>
      <c r="AL96" s="547"/>
      <c r="AM96" s="547"/>
      <c r="AN96" s="547"/>
      <c r="AO96" s="547"/>
      <c r="AP96" s="547"/>
      <c r="AQ96" s="547"/>
      <c r="AR96" s="547"/>
      <c r="AS96" s="547"/>
      <c r="AT96" s="547"/>
      <c r="AU96" s="547"/>
      <c r="AV96" s="547"/>
      <c r="AW96" s="547"/>
      <c r="AX96" s="547"/>
      <c r="AY96" s="547"/>
      <c r="AZ96" s="547"/>
      <c r="BA96" s="547"/>
      <c r="BB96" s="547"/>
      <c r="BC96" s="547"/>
      <c r="BD96" s="547"/>
      <c r="BE96" s="547"/>
      <c r="BF96" s="547"/>
      <c r="BG96" s="547"/>
      <c r="BH96" s="463"/>
      <c r="BI96" s="463"/>
    </row>
    <row r="97" spans="2:61" s="279" customFormat="1">
      <c r="B97" s="498"/>
      <c r="C97" s="499"/>
      <c r="D97" s="499"/>
      <c r="E97" s="499"/>
      <c r="F97" s="499"/>
      <c r="G97" s="499"/>
      <c r="H97" s="500"/>
      <c r="I97" s="501"/>
      <c r="J97" s="498"/>
      <c r="K97" s="502"/>
      <c r="L97" s="503"/>
      <c r="M97" s="391"/>
      <c r="N97" s="391"/>
      <c r="O97" s="504"/>
      <c r="P97" s="323"/>
      <c r="Q97" s="323"/>
      <c r="R97" s="323"/>
      <c r="S97" s="323"/>
      <c r="T97" s="323"/>
      <c r="U97" s="505"/>
      <c r="V97" s="378"/>
      <c r="W97" s="249"/>
      <c r="X97" s="249"/>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c r="BC97" s="505"/>
      <c r="BD97" s="505"/>
      <c r="BE97" s="505"/>
      <c r="BF97" s="505"/>
      <c r="BG97" s="505"/>
      <c r="BH97" s="249"/>
      <c r="BI97" s="391"/>
    </row>
    <row r="98" spans="2:61" s="279" customFormat="1" hidden="1">
      <c r="B98" s="498"/>
      <c r="C98" s="499"/>
      <c r="D98" s="499"/>
      <c r="E98" s="499"/>
      <c r="F98" s="499"/>
      <c r="G98" s="499"/>
      <c r="H98" s="500"/>
      <c r="I98" s="501"/>
      <c r="J98" s="498"/>
      <c r="K98" s="502"/>
      <c r="L98" s="503"/>
      <c r="M98" s="391"/>
      <c r="N98" s="391"/>
      <c r="O98" s="504"/>
      <c r="P98" s="323"/>
      <c r="Q98" s="323"/>
      <c r="R98" s="323"/>
      <c r="S98" s="323"/>
      <c r="T98" s="323"/>
      <c r="U98" s="505"/>
      <c r="V98" s="378"/>
      <c r="W98" s="249"/>
      <c r="X98" s="249"/>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505"/>
      <c r="AY98" s="505"/>
      <c r="AZ98" s="505"/>
      <c r="BA98" s="505"/>
      <c r="BB98" s="505"/>
      <c r="BC98" s="505"/>
      <c r="BD98" s="505"/>
      <c r="BE98" s="505"/>
      <c r="BF98" s="505"/>
      <c r="BG98" s="505"/>
      <c r="BH98" s="249"/>
      <c r="BI98" s="391"/>
    </row>
    <row r="99" spans="2:61" s="279" customFormat="1" ht="16.5" hidden="1" thickBot="1">
      <c r="B99" s="253" t="s">
        <v>456</v>
      </c>
      <c r="C99" s="229"/>
      <c r="D99" s="229"/>
      <c r="E99" s="229"/>
      <c r="F99" s="229"/>
      <c r="G99" s="229"/>
      <c r="H99" s="229"/>
      <c r="I99" s="229"/>
      <c r="J99" s="498"/>
      <c r="K99" s="502"/>
      <c r="L99" s="503"/>
      <c r="M99" s="391"/>
      <c r="N99" s="391"/>
      <c r="O99" s="504"/>
      <c r="P99" s="323"/>
      <c r="Q99" s="323"/>
      <c r="R99" s="323"/>
      <c r="S99" s="323"/>
      <c r="T99" s="323"/>
      <c r="U99" s="505"/>
      <c r="V99" s="378"/>
      <c r="W99" s="249"/>
      <c r="X99" s="249"/>
      <c r="AC99" s="505"/>
      <c r="AD99" s="505"/>
      <c r="AE99" s="505"/>
      <c r="AF99" s="505"/>
      <c r="AG99" s="505"/>
      <c r="AH99" s="505"/>
      <c r="AI99" s="505"/>
      <c r="AJ99" s="505"/>
      <c r="AK99" s="505"/>
      <c r="AL99" s="505"/>
      <c r="AM99" s="505"/>
      <c r="AN99" s="505"/>
      <c r="AO99" s="505"/>
      <c r="AP99" s="505"/>
      <c r="AQ99" s="505"/>
      <c r="AR99" s="505"/>
      <c r="AS99" s="505"/>
      <c r="AT99" s="505"/>
      <c r="AU99" s="505"/>
      <c r="AV99" s="505"/>
      <c r="AW99" s="505"/>
      <c r="AX99" s="505"/>
      <c r="AY99" s="505"/>
      <c r="AZ99" s="505"/>
      <c r="BA99" s="505"/>
      <c r="BB99" s="505"/>
      <c r="BC99" s="505"/>
      <c r="BD99" s="505"/>
      <c r="BE99" s="505"/>
      <c r="BF99" s="505"/>
      <c r="BG99" s="505"/>
      <c r="BH99" s="249"/>
      <c r="BI99" s="391"/>
    </row>
    <row r="100" spans="2:61" s="279" customFormat="1" hidden="1">
      <c r="B100" s="340"/>
      <c r="C100" s="341"/>
      <c r="D100" s="341"/>
      <c r="E100" s="341"/>
      <c r="F100" s="341"/>
      <c r="G100" s="341"/>
      <c r="H100" s="341"/>
      <c r="I100" s="342"/>
      <c r="J100" s="498"/>
      <c r="K100" s="502"/>
      <c r="L100" s="503"/>
      <c r="M100" s="391"/>
      <c r="N100" s="391"/>
      <c r="O100" s="504"/>
      <c r="P100" s="323"/>
      <c r="Q100" s="323"/>
      <c r="R100" s="323"/>
      <c r="S100" s="323"/>
      <c r="T100" s="323"/>
      <c r="U100" s="505"/>
      <c r="V100" s="378"/>
      <c r="W100" s="249"/>
      <c r="X100" s="249"/>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249"/>
      <c r="BI100" s="391"/>
    </row>
    <row r="101" spans="2:61" s="279" customFormat="1" hidden="1">
      <c r="B101" s="343"/>
      <c r="C101" s="344"/>
      <c r="D101" s="344"/>
      <c r="E101" s="344"/>
      <c r="F101" s="344"/>
      <c r="G101" s="344"/>
      <c r="H101" s="344"/>
      <c r="I101" s="345"/>
      <c r="J101" s="498"/>
      <c r="K101" s="502"/>
      <c r="L101" s="503"/>
      <c r="M101" s="391"/>
      <c r="N101" s="391"/>
      <c r="O101" s="504"/>
      <c r="P101" s="323"/>
      <c r="Q101" s="323"/>
      <c r="R101" s="323"/>
      <c r="S101" s="323"/>
      <c r="T101" s="323"/>
      <c r="U101" s="505"/>
      <c r="V101" s="378"/>
      <c r="W101" s="249"/>
      <c r="X101" s="249"/>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c r="BB101" s="505"/>
      <c r="BC101" s="505"/>
      <c r="BD101" s="505"/>
      <c r="BE101" s="505"/>
      <c r="BF101" s="505"/>
      <c r="BG101" s="505"/>
      <c r="BH101" s="249"/>
      <c r="BI101" s="391"/>
    </row>
    <row r="102" spans="2:61" s="279" customFormat="1" hidden="1">
      <c r="B102" s="343"/>
      <c r="C102" s="344"/>
      <c r="D102" s="344"/>
      <c r="E102" s="344"/>
      <c r="F102" s="344"/>
      <c r="G102" s="344"/>
      <c r="H102" s="344"/>
      <c r="I102" s="345"/>
      <c r="J102" s="498"/>
      <c r="K102" s="502"/>
      <c r="L102" s="503"/>
      <c r="M102" s="391"/>
      <c r="N102" s="391"/>
      <c r="O102" s="504"/>
      <c r="P102" s="323"/>
      <c r="Q102" s="323"/>
      <c r="R102" s="323"/>
      <c r="S102" s="323"/>
      <c r="T102" s="323"/>
      <c r="U102" s="505"/>
      <c r="V102" s="378"/>
      <c r="W102" s="249"/>
      <c r="X102" s="249"/>
      <c r="AC102" s="505"/>
      <c r="AD102" s="505"/>
      <c r="AE102" s="505"/>
      <c r="AF102" s="505"/>
      <c r="AG102" s="505"/>
      <c r="AH102" s="505"/>
      <c r="AI102" s="505"/>
      <c r="AJ102" s="505"/>
      <c r="AK102" s="505"/>
      <c r="AL102" s="505"/>
      <c r="AM102" s="505"/>
      <c r="AN102" s="505"/>
      <c r="AO102" s="505"/>
      <c r="AP102" s="505"/>
      <c r="AQ102" s="505"/>
      <c r="AR102" s="505"/>
      <c r="AS102" s="505"/>
      <c r="AT102" s="505"/>
      <c r="AU102" s="505"/>
      <c r="AV102" s="505"/>
      <c r="AW102" s="505"/>
      <c r="AX102" s="505"/>
      <c r="AY102" s="505"/>
      <c r="AZ102" s="505"/>
      <c r="BA102" s="505"/>
      <c r="BB102" s="505"/>
      <c r="BC102" s="505"/>
      <c r="BD102" s="505"/>
      <c r="BE102" s="505"/>
      <c r="BF102" s="505"/>
      <c r="BG102" s="505"/>
      <c r="BH102" s="249"/>
      <c r="BI102" s="391"/>
    </row>
    <row r="103" spans="2:61" s="279" customFormat="1" hidden="1">
      <c r="B103" s="343"/>
      <c r="C103" s="344"/>
      <c r="D103" s="344"/>
      <c r="E103" s="344"/>
      <c r="F103" s="344"/>
      <c r="G103" s="344"/>
      <c r="H103" s="344"/>
      <c r="I103" s="345"/>
      <c r="J103" s="498"/>
      <c r="K103" s="502"/>
      <c r="L103" s="503"/>
      <c r="M103" s="391"/>
      <c r="N103" s="391"/>
      <c r="O103" s="504"/>
      <c r="P103" s="323"/>
      <c r="Q103" s="323"/>
      <c r="R103" s="323"/>
      <c r="S103" s="323"/>
      <c r="T103" s="323"/>
      <c r="U103" s="505"/>
      <c r="V103" s="378"/>
      <c r="W103" s="249"/>
      <c r="X103" s="249"/>
      <c r="AC103" s="505"/>
      <c r="AD103" s="505"/>
      <c r="AE103" s="505"/>
      <c r="AF103" s="505"/>
      <c r="AG103" s="505"/>
      <c r="AH103" s="505"/>
      <c r="AI103" s="505"/>
      <c r="AJ103" s="505"/>
      <c r="AK103" s="505"/>
      <c r="AL103" s="505"/>
      <c r="AM103" s="505"/>
      <c r="AN103" s="505"/>
      <c r="AO103" s="505"/>
      <c r="AP103" s="505"/>
      <c r="AQ103" s="505"/>
      <c r="AR103" s="505"/>
      <c r="AS103" s="505"/>
      <c r="AT103" s="505"/>
      <c r="AU103" s="505"/>
      <c r="AV103" s="505"/>
      <c r="AW103" s="505"/>
      <c r="AX103" s="505"/>
      <c r="AY103" s="505"/>
      <c r="AZ103" s="505"/>
      <c r="BA103" s="505"/>
      <c r="BB103" s="505"/>
      <c r="BC103" s="505"/>
      <c r="BD103" s="505"/>
      <c r="BE103" s="505"/>
      <c r="BF103" s="505"/>
      <c r="BG103" s="505"/>
      <c r="BH103" s="249"/>
      <c r="BI103" s="391"/>
    </row>
    <row r="104" spans="2:61" s="279" customFormat="1" hidden="1">
      <c r="B104" s="343"/>
      <c r="C104" s="344"/>
      <c r="D104" s="344"/>
      <c r="E104" s="344"/>
      <c r="F104" s="344"/>
      <c r="G104" s="344"/>
      <c r="H104" s="344"/>
      <c r="I104" s="345"/>
      <c r="J104" s="498"/>
      <c r="K104" s="502"/>
      <c r="L104" s="503"/>
      <c r="M104" s="391"/>
      <c r="N104" s="391"/>
      <c r="O104" s="504"/>
      <c r="P104" s="323"/>
      <c r="Q104" s="323"/>
      <c r="R104" s="323"/>
      <c r="S104" s="323"/>
      <c r="T104" s="323"/>
      <c r="U104" s="505"/>
      <c r="V104" s="378"/>
      <c r="W104" s="249"/>
      <c r="X104" s="249"/>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5"/>
      <c r="AY104" s="505"/>
      <c r="AZ104" s="505"/>
      <c r="BA104" s="505"/>
      <c r="BB104" s="505"/>
      <c r="BC104" s="505"/>
      <c r="BD104" s="505"/>
      <c r="BE104" s="505"/>
      <c r="BF104" s="505"/>
      <c r="BG104" s="505"/>
      <c r="BH104" s="249"/>
      <c r="BI104" s="391"/>
    </row>
    <row r="105" spans="2:61" s="279" customFormat="1" hidden="1">
      <c r="B105" s="343"/>
      <c r="C105" s="344"/>
      <c r="D105" s="344"/>
      <c r="E105" s="344"/>
      <c r="F105" s="344"/>
      <c r="G105" s="344"/>
      <c r="H105" s="344"/>
      <c r="I105" s="345"/>
      <c r="J105" s="498"/>
      <c r="K105" s="502"/>
      <c r="L105" s="503"/>
      <c r="M105" s="391"/>
      <c r="N105" s="391"/>
      <c r="P105" s="323"/>
      <c r="Q105" s="323"/>
      <c r="R105" s="323"/>
      <c r="S105" s="323"/>
      <c r="T105" s="323"/>
      <c r="U105" s="505"/>
      <c r="V105" s="378"/>
      <c r="W105" s="249"/>
      <c r="X105" s="249"/>
      <c r="AC105" s="505"/>
      <c r="AD105" s="505"/>
      <c r="AE105" s="505"/>
      <c r="AF105" s="505"/>
      <c r="AG105" s="505"/>
      <c r="AH105" s="505"/>
      <c r="AI105" s="505"/>
      <c r="AJ105" s="505"/>
      <c r="AK105" s="505"/>
      <c r="AL105" s="505"/>
      <c r="AM105" s="505"/>
      <c r="AN105" s="505"/>
      <c r="AO105" s="505"/>
      <c r="AP105" s="505"/>
      <c r="AQ105" s="505"/>
      <c r="AR105" s="505"/>
      <c r="AS105" s="505"/>
      <c r="AT105" s="505"/>
      <c r="AU105" s="505"/>
      <c r="AV105" s="505"/>
      <c r="AW105" s="505"/>
      <c r="AX105" s="505"/>
      <c r="AY105" s="505"/>
      <c r="AZ105" s="505"/>
      <c r="BA105" s="505"/>
      <c r="BB105" s="505"/>
      <c r="BC105" s="505"/>
      <c r="BD105" s="505"/>
      <c r="BE105" s="505"/>
      <c r="BF105" s="505"/>
      <c r="BG105" s="505"/>
      <c r="BH105" s="249"/>
      <c r="BI105" s="391"/>
    </row>
    <row r="106" spans="2:61" s="279" customFormat="1" hidden="1">
      <c r="B106" s="343"/>
      <c r="C106" s="344"/>
      <c r="D106" s="344"/>
      <c r="E106" s="344"/>
      <c r="F106" s="344"/>
      <c r="G106" s="344"/>
      <c r="H106" s="344"/>
      <c r="I106" s="345"/>
      <c r="J106" s="498"/>
      <c r="K106" s="502"/>
      <c r="L106" s="503"/>
      <c r="M106" s="391"/>
      <c r="N106" s="391"/>
      <c r="P106" s="323"/>
      <c r="Q106" s="323"/>
      <c r="R106" s="323"/>
      <c r="S106" s="323"/>
      <c r="T106" s="323"/>
      <c r="U106" s="505"/>
      <c r="V106" s="378"/>
      <c r="W106" s="249"/>
      <c r="X106" s="249"/>
      <c r="AC106" s="505"/>
      <c r="AD106" s="505"/>
      <c r="AE106" s="505"/>
      <c r="AF106" s="505"/>
      <c r="AG106" s="505"/>
      <c r="AH106" s="505"/>
      <c r="AI106" s="505"/>
      <c r="AJ106" s="505"/>
      <c r="AK106" s="505"/>
      <c r="AL106" s="505"/>
      <c r="AM106" s="505"/>
      <c r="AN106" s="505"/>
      <c r="AO106" s="505"/>
      <c r="AP106" s="505"/>
      <c r="AQ106" s="505"/>
      <c r="AR106" s="505"/>
      <c r="AS106" s="505"/>
      <c r="AT106" s="505"/>
      <c r="AU106" s="505"/>
      <c r="AV106" s="505"/>
      <c r="AW106" s="505"/>
      <c r="AX106" s="505"/>
      <c r="AY106" s="505"/>
      <c r="AZ106" s="505"/>
      <c r="BA106" s="505"/>
      <c r="BB106" s="505"/>
      <c r="BC106" s="505"/>
      <c r="BD106" s="505"/>
      <c r="BE106" s="505"/>
      <c r="BF106" s="505"/>
      <c r="BG106" s="505"/>
      <c r="BH106" s="249"/>
      <c r="BI106" s="391"/>
    </row>
    <row r="107" spans="2:61" s="250" customFormat="1" hidden="1">
      <c r="B107" s="343"/>
      <c r="C107" s="344"/>
      <c r="D107" s="344"/>
      <c r="E107" s="344"/>
      <c r="F107" s="344"/>
      <c r="G107" s="344"/>
      <c r="H107" s="344"/>
      <c r="I107" s="345"/>
      <c r="J107" s="258"/>
      <c r="K107" s="258"/>
      <c r="L107" s="258"/>
      <c r="M107" s="258"/>
      <c r="N107" s="258"/>
      <c r="O107" s="316"/>
      <c r="T107" s="377"/>
      <c r="U107" s="377"/>
      <c r="V107" s="378"/>
      <c r="W107" s="249"/>
      <c r="X107" s="249"/>
      <c r="AB107" s="279"/>
      <c r="AC107" s="497"/>
      <c r="AD107" s="497"/>
      <c r="AE107" s="497"/>
      <c r="AF107" s="497"/>
      <c r="AG107" s="497"/>
      <c r="AH107" s="497"/>
      <c r="AI107" s="497"/>
      <c r="AJ107" s="497"/>
      <c r="AK107" s="497"/>
      <c r="AL107" s="497"/>
      <c r="AM107" s="497"/>
      <c r="AN107" s="497"/>
      <c r="AO107" s="497"/>
      <c r="AP107" s="497"/>
      <c r="AQ107" s="497"/>
      <c r="AR107" s="497"/>
      <c r="AS107" s="497"/>
      <c r="AT107" s="497"/>
      <c r="AU107" s="497"/>
      <c r="AV107" s="497"/>
      <c r="AW107" s="497"/>
      <c r="AX107" s="497"/>
      <c r="AY107" s="497"/>
      <c r="AZ107" s="497"/>
      <c r="BA107" s="497"/>
      <c r="BB107" s="497"/>
      <c r="BC107" s="497"/>
      <c r="BD107" s="497"/>
      <c r="BE107" s="497"/>
      <c r="BF107" s="497"/>
      <c r="BG107" s="497"/>
      <c r="BH107" s="249"/>
      <c r="BI107" s="391"/>
    </row>
    <row r="108" spans="2:61" s="250" customFormat="1" hidden="1">
      <c r="B108" s="343"/>
      <c r="C108" s="344"/>
      <c r="D108" s="344"/>
      <c r="E108" s="344"/>
      <c r="F108" s="344"/>
      <c r="G108" s="344"/>
      <c r="H108" s="344"/>
      <c r="I108" s="345"/>
      <c r="J108" s="498"/>
      <c r="K108" s="502"/>
      <c r="L108" s="503"/>
      <c r="M108" s="391"/>
      <c r="N108" s="391"/>
      <c r="P108" s="323"/>
      <c r="Q108" s="323"/>
      <c r="R108" s="323"/>
      <c r="S108" s="323"/>
      <c r="T108" s="323"/>
      <c r="U108" s="505"/>
      <c r="V108" s="378"/>
      <c r="W108" s="249"/>
      <c r="X108" s="249"/>
      <c r="AB108" s="279"/>
      <c r="AC108" s="505"/>
      <c r="AD108" s="505"/>
      <c r="AE108" s="505"/>
      <c r="AF108" s="505"/>
      <c r="AG108" s="505"/>
      <c r="AH108" s="505"/>
      <c r="AI108" s="505"/>
      <c r="AJ108" s="505"/>
      <c r="AK108" s="505"/>
      <c r="AL108" s="505"/>
      <c r="AM108" s="505"/>
      <c r="AN108" s="505"/>
      <c r="AO108" s="505"/>
      <c r="AP108" s="505"/>
      <c r="AQ108" s="505"/>
      <c r="AR108" s="505"/>
      <c r="AS108" s="505"/>
      <c r="AT108" s="505"/>
      <c r="AU108" s="505"/>
      <c r="AV108" s="505"/>
      <c r="AW108" s="505"/>
      <c r="AX108" s="505"/>
      <c r="AY108" s="505"/>
      <c r="AZ108" s="505"/>
      <c r="BA108" s="505"/>
      <c r="BB108" s="505"/>
      <c r="BC108" s="505"/>
      <c r="BD108" s="505"/>
      <c r="BE108" s="505"/>
      <c r="BF108" s="505"/>
      <c r="BG108" s="505"/>
      <c r="BH108" s="249"/>
      <c r="BI108" s="391"/>
    </row>
    <row r="109" spans="2:61" s="250" customFormat="1" hidden="1">
      <c r="B109" s="343"/>
      <c r="C109" s="344"/>
      <c r="D109" s="344"/>
      <c r="E109" s="344"/>
      <c r="F109" s="344"/>
      <c r="G109" s="344"/>
      <c r="H109" s="344"/>
      <c r="I109" s="345"/>
      <c r="J109" s="501"/>
      <c r="K109" s="502"/>
      <c r="L109" s="503"/>
      <c r="M109" s="391"/>
      <c r="N109" s="391"/>
      <c r="P109" s="323"/>
      <c r="Q109" s="323"/>
      <c r="R109" s="323"/>
      <c r="S109" s="323"/>
      <c r="T109" s="323"/>
      <c r="U109" s="505"/>
      <c r="V109" s="378"/>
      <c r="W109" s="249"/>
      <c r="X109" s="249"/>
      <c r="AB109" s="279"/>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5"/>
      <c r="BA109" s="505"/>
      <c r="BB109" s="505"/>
      <c r="BC109" s="505"/>
      <c r="BD109" s="505"/>
      <c r="BE109" s="505"/>
      <c r="BF109" s="505"/>
      <c r="BG109" s="505"/>
      <c r="BH109" s="249"/>
      <c r="BI109" s="391"/>
    </row>
    <row r="110" spans="2:61" s="250" customFormat="1" hidden="1">
      <c r="B110" s="343"/>
      <c r="C110" s="344"/>
      <c r="D110" s="344"/>
      <c r="E110" s="344"/>
      <c r="F110" s="344"/>
      <c r="G110" s="344"/>
      <c r="H110" s="344"/>
      <c r="I110" s="345"/>
      <c r="J110" s="498"/>
      <c r="K110" s="502"/>
      <c r="L110" s="503"/>
      <c r="M110" s="391"/>
      <c r="N110" s="391"/>
      <c r="P110" s="323"/>
      <c r="Q110" s="323"/>
      <c r="R110" s="323"/>
      <c r="S110" s="323"/>
      <c r="T110" s="323"/>
      <c r="U110" s="505"/>
      <c r="V110" s="378"/>
      <c r="W110" s="249"/>
      <c r="X110" s="249"/>
      <c r="AB110" s="279"/>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5"/>
      <c r="BB110" s="505"/>
      <c r="BC110" s="505"/>
      <c r="BD110" s="505"/>
      <c r="BE110" s="505"/>
      <c r="BF110" s="505"/>
      <c r="BG110" s="505"/>
      <c r="BH110" s="249"/>
      <c r="BI110" s="391"/>
    </row>
    <row r="111" spans="2:61" s="250" customFormat="1" hidden="1">
      <c r="B111" s="343"/>
      <c r="C111" s="344"/>
      <c r="D111" s="344"/>
      <c r="E111" s="344"/>
      <c r="F111" s="344"/>
      <c r="G111" s="344"/>
      <c r="H111" s="344"/>
      <c r="I111" s="345"/>
      <c r="J111" s="258"/>
      <c r="K111" s="258"/>
      <c r="L111" s="258"/>
      <c r="M111" s="258"/>
      <c r="N111" s="258"/>
      <c r="T111" s="377"/>
      <c r="U111" s="377"/>
      <c r="V111" s="378"/>
      <c r="W111" s="491"/>
      <c r="X111" s="491"/>
      <c r="Y111" s="494"/>
      <c r="Z111" s="494"/>
      <c r="AB111" s="506"/>
      <c r="AC111" s="497"/>
      <c r="AD111" s="497"/>
      <c r="AE111" s="497"/>
      <c r="AF111" s="497"/>
      <c r="AG111" s="497"/>
      <c r="AH111" s="497"/>
      <c r="AI111" s="497"/>
      <c r="AJ111" s="497"/>
      <c r="AK111" s="497"/>
      <c r="AL111" s="497"/>
      <c r="AM111" s="497"/>
      <c r="AN111" s="497"/>
      <c r="AO111" s="497"/>
      <c r="AP111" s="497"/>
      <c r="AQ111" s="497"/>
      <c r="AR111" s="497"/>
      <c r="AS111" s="497"/>
      <c r="AT111" s="497"/>
      <c r="AU111" s="497"/>
      <c r="AV111" s="497"/>
      <c r="AW111" s="497"/>
      <c r="AX111" s="497"/>
      <c r="AY111" s="497"/>
      <c r="AZ111" s="497"/>
      <c r="BA111" s="497"/>
      <c r="BB111" s="497"/>
      <c r="BC111" s="497"/>
      <c r="BD111" s="497"/>
      <c r="BE111" s="497"/>
      <c r="BF111" s="497"/>
      <c r="BG111" s="497"/>
      <c r="BH111" s="249"/>
      <c r="BI111" s="391"/>
    </row>
    <row r="112" spans="2:61" s="249" customFormat="1" hidden="1">
      <c r="B112" s="343"/>
      <c r="C112" s="344"/>
      <c r="D112" s="344"/>
      <c r="E112" s="344"/>
      <c r="F112" s="344"/>
      <c r="G112" s="344"/>
      <c r="H112" s="344"/>
      <c r="I112" s="345"/>
      <c r="J112" s="507"/>
      <c r="K112" s="502"/>
      <c r="L112" s="503"/>
      <c r="M112" s="391"/>
      <c r="N112" s="391"/>
      <c r="O112" s="504"/>
      <c r="P112" s="323"/>
      <c r="Q112" s="323"/>
      <c r="R112" s="323"/>
      <c r="S112" s="323"/>
      <c r="T112" s="323"/>
      <c r="U112" s="505"/>
      <c r="V112" s="378"/>
      <c r="W112" s="323"/>
      <c r="X112" s="502"/>
      <c r="Y112" s="508"/>
      <c r="Z112" s="509"/>
      <c r="AB112" s="279"/>
      <c r="AC112" s="505"/>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c r="BC112" s="505"/>
      <c r="BD112" s="505"/>
      <c r="BE112" s="505"/>
      <c r="BF112" s="505"/>
      <c r="BG112" s="505"/>
      <c r="BI112" s="391"/>
    </row>
    <row r="113" spans="2:61" s="250" customFormat="1" hidden="1">
      <c r="B113" s="343"/>
      <c r="C113" s="344"/>
      <c r="D113" s="344"/>
      <c r="E113" s="344"/>
      <c r="F113" s="344"/>
      <c r="G113" s="344"/>
      <c r="H113" s="344"/>
      <c r="I113" s="345"/>
      <c r="J113" s="258"/>
      <c r="K113" s="258"/>
      <c r="L113" s="258"/>
      <c r="M113" s="258"/>
      <c r="N113" s="258"/>
      <c r="T113" s="377"/>
      <c r="U113" s="497"/>
      <c r="V113" s="378"/>
      <c r="W113" s="502"/>
      <c r="X113" s="502"/>
      <c r="Y113" s="508"/>
      <c r="Z113" s="502"/>
      <c r="AB113" s="279"/>
      <c r="AC113" s="497"/>
      <c r="AD113" s="497"/>
      <c r="AE113" s="497"/>
      <c r="AF113" s="497"/>
      <c r="AG113" s="497"/>
      <c r="AH113" s="497"/>
      <c r="AI113" s="497"/>
      <c r="AJ113" s="497"/>
      <c r="AK113" s="497"/>
      <c r="AL113" s="497"/>
      <c r="AM113" s="497"/>
      <c r="AN113" s="497"/>
      <c r="AO113" s="497"/>
      <c r="AP113" s="497"/>
      <c r="AQ113" s="497"/>
      <c r="AR113" s="497"/>
      <c r="AS113" s="497"/>
      <c r="AT113" s="497"/>
      <c r="AU113" s="497"/>
      <c r="AV113" s="497"/>
      <c r="AW113" s="497"/>
      <c r="AX113" s="497"/>
      <c r="AY113" s="497"/>
      <c r="AZ113" s="497"/>
      <c r="BA113" s="497"/>
      <c r="BB113" s="497"/>
      <c r="BC113" s="497"/>
      <c r="BD113" s="497"/>
      <c r="BE113" s="497"/>
      <c r="BF113" s="497"/>
      <c r="BG113" s="497"/>
      <c r="BH113" s="249"/>
      <c r="BI113" s="391"/>
    </row>
    <row r="114" spans="2:61" s="249" customFormat="1" hidden="1">
      <c r="B114" s="343"/>
      <c r="C114" s="344"/>
      <c r="D114" s="344"/>
      <c r="E114" s="344"/>
      <c r="F114" s="344"/>
      <c r="G114" s="344"/>
      <c r="H114" s="344"/>
      <c r="I114" s="345"/>
      <c r="J114" s="507"/>
      <c r="K114" s="502"/>
      <c r="L114" s="503"/>
      <c r="M114" s="391"/>
      <c r="N114" s="391"/>
      <c r="O114" s="504"/>
      <c r="P114" s="323"/>
      <c r="Q114" s="323"/>
      <c r="R114" s="323"/>
      <c r="S114" s="323"/>
      <c r="T114" s="323"/>
      <c r="U114" s="505"/>
      <c r="V114" s="378"/>
      <c r="W114" s="323"/>
      <c r="X114" s="502"/>
      <c r="Y114" s="508"/>
      <c r="Z114" s="509"/>
      <c r="AB114" s="279"/>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5"/>
      <c r="AY114" s="505"/>
      <c r="AZ114" s="505"/>
      <c r="BA114" s="505"/>
      <c r="BB114" s="505"/>
      <c r="BC114" s="505"/>
      <c r="BD114" s="505"/>
      <c r="BE114" s="505"/>
      <c r="BF114" s="505"/>
      <c r="BG114" s="505"/>
      <c r="BI114" s="391"/>
    </row>
    <row r="115" spans="2:61" s="249" customFormat="1" hidden="1">
      <c r="B115" s="343"/>
      <c r="C115" s="344"/>
      <c r="D115" s="344"/>
      <c r="E115" s="344"/>
      <c r="F115" s="344"/>
      <c r="G115" s="344"/>
      <c r="H115" s="344"/>
      <c r="I115" s="345"/>
      <c r="J115" s="507"/>
      <c r="K115" s="502"/>
      <c r="L115" s="503"/>
      <c r="M115" s="391"/>
      <c r="N115" s="391"/>
      <c r="O115" s="504"/>
      <c r="P115" s="323"/>
      <c r="Q115" s="323"/>
      <c r="R115" s="323"/>
      <c r="S115" s="323"/>
      <c r="T115" s="323"/>
      <c r="U115" s="505"/>
      <c r="V115" s="378"/>
      <c r="W115" s="323"/>
      <c r="X115" s="502"/>
      <c r="Y115" s="508"/>
      <c r="Z115" s="509"/>
      <c r="AB115" s="279"/>
      <c r="AC115" s="505"/>
      <c r="AD115" s="505"/>
      <c r="AE115" s="505"/>
      <c r="AF115" s="505"/>
      <c r="AG115" s="505"/>
      <c r="AH115" s="505"/>
      <c r="AI115" s="505"/>
      <c r="AJ115" s="505"/>
      <c r="AK115" s="505"/>
      <c r="AL115" s="505"/>
      <c r="AM115" s="505"/>
      <c r="AN115" s="505"/>
      <c r="AO115" s="505"/>
      <c r="AP115" s="505"/>
      <c r="AQ115" s="505"/>
      <c r="AR115" s="505"/>
      <c r="AS115" s="505"/>
      <c r="AT115" s="505"/>
      <c r="AU115" s="505"/>
      <c r="AV115" s="505"/>
      <c r="AW115" s="505"/>
      <c r="AX115" s="505"/>
      <c r="AY115" s="505"/>
      <c r="AZ115" s="505"/>
      <c r="BA115" s="505"/>
      <c r="BB115" s="505"/>
      <c r="BC115" s="505"/>
      <c r="BD115" s="505"/>
      <c r="BE115" s="505"/>
      <c r="BF115" s="505"/>
      <c r="BG115" s="505"/>
      <c r="BI115" s="391"/>
    </row>
    <row r="116" spans="2:61" s="249" customFormat="1" hidden="1">
      <c r="B116" s="343"/>
      <c r="C116" s="344"/>
      <c r="D116" s="344"/>
      <c r="E116" s="344"/>
      <c r="F116" s="344"/>
      <c r="G116" s="344"/>
      <c r="H116" s="344"/>
      <c r="I116" s="345"/>
      <c r="J116" s="507"/>
      <c r="K116" s="502"/>
      <c r="L116" s="503"/>
      <c r="M116" s="391"/>
      <c r="N116" s="391"/>
      <c r="O116" s="504"/>
      <c r="P116" s="323"/>
      <c r="Q116" s="323"/>
      <c r="R116" s="323"/>
      <c r="S116" s="323"/>
      <c r="T116" s="323"/>
      <c r="U116" s="505"/>
      <c r="V116" s="378"/>
      <c r="W116" s="323"/>
      <c r="X116" s="502"/>
      <c r="Y116" s="508"/>
      <c r="Z116" s="509"/>
      <c r="AB116" s="279"/>
      <c r="AC116" s="505"/>
      <c r="AD116" s="505"/>
      <c r="AE116" s="505"/>
      <c r="AF116" s="505"/>
      <c r="AG116" s="505"/>
      <c r="AH116" s="505"/>
      <c r="AI116" s="505"/>
      <c r="AJ116" s="505"/>
      <c r="AK116" s="505"/>
      <c r="AL116" s="505"/>
      <c r="AM116" s="505"/>
      <c r="AN116" s="505"/>
      <c r="AO116" s="505"/>
      <c r="AP116" s="505"/>
      <c r="AQ116" s="505"/>
      <c r="AR116" s="505"/>
      <c r="AS116" s="505"/>
      <c r="AT116" s="505"/>
      <c r="AU116" s="505"/>
      <c r="AV116" s="505"/>
      <c r="AW116" s="505"/>
      <c r="AX116" s="505"/>
      <c r="AY116" s="505"/>
      <c r="AZ116" s="505"/>
      <c r="BA116" s="505"/>
      <c r="BB116" s="505"/>
      <c r="BC116" s="505"/>
      <c r="BD116" s="505"/>
      <c r="BE116" s="505"/>
      <c r="BF116" s="505"/>
      <c r="BG116" s="505"/>
      <c r="BI116" s="391"/>
    </row>
    <row r="117" spans="2:61" s="249" customFormat="1" hidden="1">
      <c r="B117" s="343"/>
      <c r="C117" s="344"/>
      <c r="D117" s="344"/>
      <c r="E117" s="344"/>
      <c r="F117" s="344"/>
      <c r="G117" s="344"/>
      <c r="H117" s="344"/>
      <c r="I117" s="345"/>
      <c r="J117" s="507"/>
      <c r="K117" s="502"/>
      <c r="L117" s="503"/>
      <c r="M117" s="391"/>
      <c r="N117" s="391"/>
      <c r="O117" s="504"/>
      <c r="P117" s="323"/>
      <c r="Q117" s="323"/>
      <c r="R117" s="323"/>
      <c r="S117" s="323"/>
      <c r="T117" s="323"/>
      <c r="U117" s="505"/>
      <c r="V117" s="378"/>
      <c r="W117" s="323"/>
      <c r="X117" s="502"/>
      <c r="Y117" s="508"/>
      <c r="Z117" s="509"/>
      <c r="AB117" s="279"/>
      <c r="AC117" s="505"/>
      <c r="AD117" s="505"/>
      <c r="AE117" s="505"/>
      <c r="AF117" s="505"/>
      <c r="AG117" s="505"/>
      <c r="AH117" s="505"/>
      <c r="AI117" s="505"/>
      <c r="AJ117" s="505"/>
      <c r="AK117" s="505"/>
      <c r="AL117" s="505"/>
      <c r="AM117" s="505"/>
      <c r="AN117" s="505"/>
      <c r="AO117" s="505"/>
      <c r="AP117" s="505"/>
      <c r="AQ117" s="505"/>
      <c r="AR117" s="505"/>
      <c r="AS117" s="505"/>
      <c r="AT117" s="505"/>
      <c r="AU117" s="505"/>
      <c r="AV117" s="505"/>
      <c r="AW117" s="505"/>
      <c r="AX117" s="505"/>
      <c r="AY117" s="505"/>
      <c r="AZ117" s="505"/>
      <c r="BA117" s="505"/>
      <c r="BB117" s="505"/>
      <c r="BC117" s="505"/>
      <c r="BD117" s="505"/>
      <c r="BE117" s="505"/>
      <c r="BF117" s="505"/>
      <c r="BG117" s="505"/>
      <c r="BI117" s="391"/>
    </row>
    <row r="118" spans="2:61" s="249" customFormat="1" hidden="1">
      <c r="B118" s="343"/>
      <c r="C118" s="344"/>
      <c r="D118" s="344"/>
      <c r="E118" s="344"/>
      <c r="F118" s="344"/>
      <c r="G118" s="344"/>
      <c r="H118" s="344"/>
      <c r="I118" s="345"/>
      <c r="J118" s="507"/>
      <c r="K118" s="502"/>
      <c r="L118" s="503"/>
      <c r="M118" s="391"/>
      <c r="N118" s="391"/>
      <c r="O118" s="504"/>
      <c r="P118" s="323"/>
      <c r="Q118" s="323"/>
      <c r="R118" s="323"/>
      <c r="S118" s="323"/>
      <c r="T118" s="323"/>
      <c r="U118" s="505"/>
      <c r="V118" s="378"/>
      <c r="W118" s="323"/>
      <c r="X118" s="502"/>
      <c r="Y118" s="508"/>
      <c r="Z118" s="509"/>
      <c r="AB118" s="279"/>
      <c r="AC118" s="505"/>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5"/>
      <c r="AY118" s="505"/>
      <c r="AZ118" s="505"/>
      <c r="BA118" s="505"/>
      <c r="BB118" s="505"/>
      <c r="BC118" s="505"/>
      <c r="BD118" s="505"/>
      <c r="BE118" s="505"/>
      <c r="BF118" s="505"/>
      <c r="BG118" s="505"/>
      <c r="BI118" s="391"/>
    </row>
    <row r="119" spans="2:61" s="249" customFormat="1" hidden="1">
      <c r="B119" s="343"/>
      <c r="C119" s="344"/>
      <c r="D119" s="344"/>
      <c r="E119" s="344"/>
      <c r="F119" s="344"/>
      <c r="G119" s="344"/>
      <c r="H119" s="344"/>
      <c r="I119" s="345"/>
      <c r="J119" s="507"/>
      <c r="K119" s="502"/>
      <c r="L119" s="503"/>
      <c r="M119" s="391"/>
      <c r="N119" s="391"/>
      <c r="O119" s="504"/>
      <c r="P119" s="323"/>
      <c r="Q119" s="323"/>
      <c r="R119" s="323"/>
      <c r="S119" s="323"/>
      <c r="T119" s="323"/>
      <c r="U119" s="505"/>
      <c r="V119" s="378"/>
      <c r="W119" s="323"/>
      <c r="X119" s="502"/>
      <c r="Y119" s="508"/>
      <c r="Z119" s="509"/>
      <c r="AB119" s="279"/>
      <c r="AC119" s="505"/>
      <c r="AD119" s="505"/>
      <c r="AE119" s="505"/>
      <c r="AF119" s="505"/>
      <c r="AG119" s="505"/>
      <c r="AH119" s="505"/>
      <c r="AI119" s="505"/>
      <c r="AJ119" s="505"/>
      <c r="AK119" s="505"/>
      <c r="AL119" s="505"/>
      <c r="AM119" s="505"/>
      <c r="AN119" s="505"/>
      <c r="AO119" s="505"/>
      <c r="AP119" s="505"/>
      <c r="AQ119" s="505"/>
      <c r="AR119" s="505"/>
      <c r="AS119" s="505"/>
      <c r="AT119" s="505"/>
      <c r="AU119" s="505"/>
      <c r="AV119" s="505"/>
      <c r="AW119" s="505"/>
      <c r="AX119" s="505"/>
      <c r="AY119" s="505"/>
      <c r="AZ119" s="505"/>
      <c r="BA119" s="505"/>
      <c r="BB119" s="505"/>
      <c r="BC119" s="505"/>
      <c r="BD119" s="505"/>
      <c r="BE119" s="505"/>
      <c r="BF119" s="505"/>
      <c r="BG119" s="505"/>
      <c r="BI119" s="391"/>
    </row>
    <row r="120" spans="2:61" s="249" customFormat="1" hidden="1">
      <c r="B120" s="343"/>
      <c r="C120" s="344"/>
      <c r="D120" s="344"/>
      <c r="E120" s="344"/>
      <c r="F120" s="344"/>
      <c r="G120" s="344"/>
      <c r="H120" s="344"/>
      <c r="I120" s="345"/>
      <c r="J120" s="507"/>
      <c r="K120" s="502"/>
      <c r="L120" s="503"/>
      <c r="M120" s="391"/>
      <c r="N120" s="391"/>
      <c r="O120" s="504"/>
      <c r="P120" s="323"/>
      <c r="Q120" s="323"/>
      <c r="R120" s="323"/>
      <c r="S120" s="323"/>
      <c r="T120" s="323"/>
      <c r="U120" s="505"/>
      <c r="V120" s="378"/>
      <c r="W120" s="323"/>
      <c r="X120" s="502"/>
      <c r="Y120" s="508"/>
      <c r="Z120" s="509"/>
      <c r="AB120" s="279"/>
      <c r="AC120" s="505"/>
      <c r="AD120" s="505"/>
      <c r="AE120" s="505"/>
      <c r="AF120" s="505"/>
      <c r="AG120" s="505"/>
      <c r="AH120" s="505"/>
      <c r="AI120" s="505"/>
      <c r="AJ120" s="505"/>
      <c r="AK120" s="505"/>
      <c r="AL120" s="505"/>
      <c r="AM120" s="505"/>
      <c r="AN120" s="505"/>
      <c r="AO120" s="505"/>
      <c r="AP120" s="505"/>
      <c r="AQ120" s="505"/>
      <c r="AR120" s="505"/>
      <c r="AS120" s="505"/>
      <c r="AT120" s="505"/>
      <c r="AU120" s="505"/>
      <c r="AV120" s="505"/>
      <c r="AW120" s="505"/>
      <c r="AX120" s="505"/>
      <c r="AY120" s="505"/>
      <c r="AZ120" s="505"/>
      <c r="BA120" s="505"/>
      <c r="BB120" s="505"/>
      <c r="BC120" s="505"/>
      <c r="BD120" s="505"/>
      <c r="BE120" s="505"/>
      <c r="BF120" s="505"/>
      <c r="BG120" s="505"/>
      <c r="BI120" s="391"/>
    </row>
    <row r="121" spans="2:61" s="249" customFormat="1" hidden="1">
      <c r="B121" s="343"/>
      <c r="C121" s="344"/>
      <c r="D121" s="344"/>
      <c r="E121" s="344"/>
      <c r="F121" s="344"/>
      <c r="G121" s="344"/>
      <c r="H121" s="344"/>
      <c r="I121" s="345"/>
      <c r="J121" s="507"/>
      <c r="K121" s="502"/>
      <c r="L121" s="503"/>
      <c r="M121" s="391"/>
      <c r="N121" s="391"/>
      <c r="O121" s="504"/>
      <c r="P121" s="323"/>
      <c r="Q121" s="323"/>
      <c r="R121" s="323"/>
      <c r="S121" s="323"/>
      <c r="T121" s="323"/>
      <c r="U121" s="505"/>
      <c r="V121" s="378"/>
      <c r="W121" s="323"/>
      <c r="X121" s="502"/>
      <c r="Y121" s="508"/>
      <c r="Z121" s="509"/>
      <c r="AB121" s="279"/>
      <c r="AC121" s="505"/>
      <c r="AD121" s="505"/>
      <c r="AE121" s="505"/>
      <c r="AF121" s="505"/>
      <c r="AG121" s="505"/>
      <c r="AH121" s="505"/>
      <c r="AI121" s="505"/>
      <c r="AJ121" s="505"/>
      <c r="AK121" s="505"/>
      <c r="AL121" s="505"/>
      <c r="AM121" s="505"/>
      <c r="AN121" s="505"/>
      <c r="AO121" s="505"/>
      <c r="AP121" s="505"/>
      <c r="AQ121" s="505"/>
      <c r="AR121" s="505"/>
      <c r="AS121" s="505"/>
      <c r="AT121" s="505"/>
      <c r="AU121" s="505"/>
      <c r="AV121" s="505"/>
      <c r="AW121" s="505"/>
      <c r="AX121" s="505"/>
      <c r="AY121" s="505"/>
      <c r="AZ121" s="505"/>
      <c r="BA121" s="505"/>
      <c r="BB121" s="505"/>
      <c r="BC121" s="505"/>
      <c r="BD121" s="505"/>
      <c r="BE121" s="505"/>
      <c r="BF121" s="505"/>
      <c r="BG121" s="505"/>
      <c r="BI121" s="391"/>
    </row>
    <row r="122" spans="2:61" s="249" customFormat="1" hidden="1">
      <c r="B122" s="343"/>
      <c r="C122" s="344"/>
      <c r="D122" s="344"/>
      <c r="E122" s="344"/>
      <c r="F122" s="344"/>
      <c r="G122" s="344"/>
      <c r="H122" s="344"/>
      <c r="I122" s="345"/>
      <c r="J122" s="507"/>
      <c r="K122" s="502"/>
      <c r="L122" s="503"/>
      <c r="M122" s="391"/>
      <c r="N122" s="391"/>
      <c r="O122" s="504"/>
      <c r="P122" s="323"/>
      <c r="Q122" s="323"/>
      <c r="R122" s="323"/>
      <c r="S122" s="323"/>
      <c r="T122" s="323"/>
      <c r="U122" s="505"/>
      <c r="V122" s="378"/>
      <c r="W122" s="323"/>
      <c r="X122" s="502"/>
      <c r="Y122" s="508"/>
      <c r="Z122" s="509"/>
      <c r="AB122" s="279"/>
      <c r="AC122" s="505"/>
      <c r="AD122" s="505"/>
      <c r="AE122" s="505"/>
      <c r="AF122" s="505"/>
      <c r="AG122" s="505"/>
      <c r="AH122" s="505"/>
      <c r="AI122" s="505"/>
      <c r="AJ122" s="505"/>
      <c r="AK122" s="505"/>
      <c r="AL122" s="505"/>
      <c r="AM122" s="505"/>
      <c r="AN122" s="505"/>
      <c r="AO122" s="505"/>
      <c r="AP122" s="505"/>
      <c r="AQ122" s="505"/>
      <c r="AR122" s="505"/>
      <c r="AS122" s="505"/>
      <c r="AT122" s="505"/>
      <c r="AU122" s="505"/>
      <c r="AV122" s="505"/>
      <c r="AW122" s="505"/>
      <c r="AX122" s="505"/>
      <c r="AY122" s="505"/>
      <c r="AZ122" s="505"/>
      <c r="BA122" s="505"/>
      <c r="BB122" s="505"/>
      <c r="BC122" s="505"/>
      <c r="BD122" s="505"/>
      <c r="BE122" s="505"/>
      <c r="BF122" s="505"/>
      <c r="BG122" s="505"/>
      <c r="BI122" s="391"/>
    </row>
    <row r="123" spans="2:61" s="249" customFormat="1" hidden="1">
      <c r="B123" s="343"/>
      <c r="C123" s="344"/>
      <c r="D123" s="344"/>
      <c r="E123" s="344"/>
      <c r="F123" s="344"/>
      <c r="G123" s="344"/>
      <c r="H123" s="344"/>
      <c r="I123" s="345"/>
      <c r="J123" s="507"/>
      <c r="K123" s="502"/>
      <c r="L123" s="503"/>
      <c r="M123" s="391"/>
      <c r="N123" s="391"/>
      <c r="O123" s="504"/>
      <c r="P123" s="323"/>
      <c r="Q123" s="323"/>
      <c r="R123" s="323"/>
      <c r="S123" s="323"/>
      <c r="T123" s="323"/>
      <c r="U123" s="505"/>
      <c r="V123" s="378"/>
      <c r="W123" s="323"/>
      <c r="X123" s="502"/>
      <c r="Y123" s="508"/>
      <c r="Z123" s="509"/>
      <c r="AB123" s="279"/>
      <c r="AC123" s="505"/>
      <c r="AD123" s="505"/>
      <c r="AE123" s="505"/>
      <c r="AF123" s="505"/>
      <c r="AG123" s="505"/>
      <c r="AH123" s="505"/>
      <c r="AI123" s="505"/>
      <c r="AJ123" s="505"/>
      <c r="AK123" s="505"/>
      <c r="AL123" s="505"/>
      <c r="AM123" s="505"/>
      <c r="AN123" s="505"/>
      <c r="AO123" s="505"/>
      <c r="AP123" s="505"/>
      <c r="AQ123" s="505"/>
      <c r="AR123" s="505"/>
      <c r="AS123" s="505"/>
      <c r="AT123" s="505"/>
      <c r="AU123" s="505"/>
      <c r="AV123" s="505"/>
      <c r="AW123" s="505"/>
      <c r="AX123" s="505"/>
      <c r="AY123" s="505"/>
      <c r="AZ123" s="505"/>
      <c r="BA123" s="505"/>
      <c r="BB123" s="505"/>
      <c r="BC123" s="505"/>
      <c r="BD123" s="505"/>
      <c r="BE123" s="505"/>
      <c r="BF123" s="505"/>
      <c r="BG123" s="505"/>
      <c r="BI123" s="391"/>
    </row>
    <row r="124" spans="2:61" s="249" customFormat="1" hidden="1">
      <c r="B124" s="343"/>
      <c r="C124" s="344"/>
      <c r="D124" s="344"/>
      <c r="E124" s="344"/>
      <c r="F124" s="344"/>
      <c r="G124" s="344"/>
      <c r="H124" s="344"/>
      <c r="I124" s="345"/>
      <c r="J124" s="507"/>
      <c r="K124" s="502"/>
      <c r="L124" s="503"/>
      <c r="M124" s="391"/>
      <c r="N124" s="391"/>
      <c r="O124" s="504"/>
      <c r="P124" s="323"/>
      <c r="Q124" s="323"/>
      <c r="R124" s="323"/>
      <c r="S124" s="323"/>
      <c r="T124" s="323"/>
      <c r="U124" s="505"/>
      <c r="V124" s="378"/>
      <c r="W124" s="323"/>
      <c r="X124" s="502"/>
      <c r="Y124" s="508"/>
      <c r="Z124" s="509"/>
      <c r="AB124" s="279"/>
      <c r="AC124" s="505"/>
      <c r="AD124" s="505"/>
      <c r="AE124" s="505"/>
      <c r="AF124" s="505"/>
      <c r="AG124" s="505"/>
      <c r="AH124" s="505"/>
      <c r="AI124" s="505"/>
      <c r="AJ124" s="505"/>
      <c r="AK124" s="505"/>
      <c r="AL124" s="505"/>
      <c r="AM124" s="505"/>
      <c r="AN124" s="505"/>
      <c r="AO124" s="505"/>
      <c r="AP124" s="505"/>
      <c r="AQ124" s="505"/>
      <c r="AR124" s="505"/>
      <c r="AS124" s="505"/>
      <c r="AT124" s="505"/>
      <c r="AU124" s="505"/>
      <c r="AV124" s="505"/>
      <c r="AW124" s="505"/>
      <c r="AX124" s="505"/>
      <c r="AY124" s="505"/>
      <c r="AZ124" s="505"/>
      <c r="BA124" s="505"/>
      <c r="BB124" s="505"/>
      <c r="BC124" s="505"/>
      <c r="BD124" s="505"/>
      <c r="BE124" s="505"/>
      <c r="BF124" s="505"/>
      <c r="BG124" s="505"/>
      <c r="BI124" s="391"/>
    </row>
    <row r="125" spans="2:61" s="249" customFormat="1" hidden="1">
      <c r="B125" s="343"/>
      <c r="C125" s="344"/>
      <c r="D125" s="344"/>
      <c r="E125" s="344"/>
      <c r="F125" s="344"/>
      <c r="G125" s="344"/>
      <c r="H125" s="344"/>
      <c r="I125" s="345"/>
      <c r="J125" s="507"/>
      <c r="K125" s="502"/>
      <c r="L125" s="503"/>
      <c r="M125" s="391"/>
      <c r="N125" s="391"/>
      <c r="O125" s="504"/>
      <c r="P125" s="323"/>
      <c r="Q125" s="323"/>
      <c r="R125" s="323"/>
      <c r="S125" s="323"/>
      <c r="T125" s="323"/>
      <c r="U125" s="505"/>
      <c r="V125" s="378"/>
      <c r="W125" s="323"/>
      <c r="X125" s="502"/>
      <c r="Y125" s="508"/>
      <c r="Z125" s="509"/>
      <c r="AB125" s="279"/>
      <c r="AC125" s="505"/>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5"/>
      <c r="AY125" s="505"/>
      <c r="AZ125" s="505"/>
      <c r="BA125" s="505"/>
      <c r="BB125" s="505"/>
      <c r="BC125" s="505"/>
      <c r="BD125" s="505"/>
      <c r="BE125" s="505"/>
      <c r="BF125" s="505"/>
      <c r="BG125" s="505"/>
      <c r="BI125" s="391"/>
    </row>
    <row r="126" spans="2:61" s="250" customFormat="1" hidden="1">
      <c r="B126" s="343"/>
      <c r="C126" s="344"/>
      <c r="D126" s="344"/>
      <c r="E126" s="344"/>
      <c r="F126" s="344"/>
      <c r="G126" s="344"/>
      <c r="H126" s="344"/>
      <c r="I126" s="345"/>
      <c r="J126" s="258"/>
      <c r="K126" s="258"/>
      <c r="L126" s="258"/>
      <c r="M126" s="258"/>
      <c r="N126" s="258"/>
      <c r="T126" s="377"/>
      <c r="U126" s="497"/>
      <c r="V126" s="378"/>
      <c r="W126" s="249"/>
      <c r="X126" s="249"/>
      <c r="Z126" s="502"/>
      <c r="AB126" s="279"/>
      <c r="AC126" s="497"/>
      <c r="AD126" s="497"/>
      <c r="AE126" s="497"/>
      <c r="AF126" s="497"/>
      <c r="AG126" s="497"/>
      <c r="AH126" s="497"/>
      <c r="AI126" s="497"/>
      <c r="AJ126" s="497"/>
      <c r="AK126" s="497"/>
      <c r="AL126" s="497"/>
      <c r="AM126" s="497"/>
      <c r="AN126" s="497"/>
      <c r="AO126" s="497"/>
      <c r="AP126" s="497"/>
      <c r="AQ126" s="497"/>
      <c r="AR126" s="497"/>
      <c r="AS126" s="497"/>
      <c r="AT126" s="497"/>
      <c r="AU126" s="497"/>
      <c r="AV126" s="497"/>
      <c r="AW126" s="497"/>
      <c r="AX126" s="497"/>
      <c r="AY126" s="497"/>
      <c r="AZ126" s="497"/>
      <c r="BA126" s="497"/>
      <c r="BB126" s="497"/>
      <c r="BC126" s="497"/>
      <c r="BD126" s="497"/>
      <c r="BE126" s="497"/>
      <c r="BF126" s="497"/>
      <c r="BG126" s="497"/>
      <c r="BH126" s="249"/>
      <c r="BI126" s="391"/>
    </row>
    <row r="127" spans="2:61" s="250" customFormat="1" hidden="1">
      <c r="B127" s="343"/>
      <c r="C127" s="344"/>
      <c r="D127" s="344"/>
      <c r="E127" s="344"/>
      <c r="F127" s="344"/>
      <c r="G127" s="344"/>
      <c r="H127" s="344"/>
      <c r="I127" s="345"/>
      <c r="J127" s="498"/>
      <c r="K127" s="502"/>
      <c r="L127" s="503"/>
      <c r="M127" s="391"/>
      <c r="N127" s="391"/>
      <c r="P127" s="323"/>
      <c r="Q127" s="323"/>
      <c r="R127" s="323"/>
      <c r="S127" s="323"/>
      <c r="T127" s="323"/>
      <c r="U127" s="505"/>
      <c r="V127" s="378"/>
      <c r="AB127" s="279"/>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c r="BB127" s="505"/>
      <c r="BC127" s="505"/>
      <c r="BD127" s="505"/>
      <c r="BE127" s="505"/>
      <c r="BF127" s="505"/>
      <c r="BG127" s="505"/>
      <c r="BH127" s="249"/>
      <c r="BI127" s="391"/>
    </row>
    <row r="128" spans="2:61" s="250" customFormat="1" ht="16.5" hidden="1" thickBot="1">
      <c r="B128" s="346"/>
      <c r="C128" s="347"/>
      <c r="D128" s="347"/>
      <c r="E128" s="347"/>
      <c r="F128" s="347"/>
      <c r="G128" s="347"/>
      <c r="H128" s="347"/>
      <c r="I128" s="348"/>
      <c r="J128" s="498"/>
      <c r="K128" s="502"/>
      <c r="L128" s="503"/>
      <c r="M128" s="391"/>
      <c r="N128" s="391"/>
      <c r="P128" s="323"/>
      <c r="Q128" s="323"/>
      <c r="R128" s="323"/>
      <c r="S128" s="323"/>
      <c r="T128" s="323"/>
      <c r="U128" s="505"/>
      <c r="V128" s="378"/>
      <c r="AB128" s="279"/>
      <c r="AC128" s="505"/>
      <c r="AD128" s="505"/>
      <c r="AE128" s="505"/>
      <c r="AF128" s="505"/>
      <c r="AG128" s="505"/>
      <c r="AH128" s="505"/>
      <c r="AI128" s="505"/>
      <c r="AJ128" s="505"/>
      <c r="AK128" s="505"/>
      <c r="AL128" s="505"/>
      <c r="AM128" s="505"/>
      <c r="AN128" s="505"/>
      <c r="AO128" s="505"/>
      <c r="AP128" s="505"/>
      <c r="AQ128" s="505"/>
      <c r="AR128" s="505"/>
      <c r="AS128" s="505"/>
      <c r="AT128" s="505"/>
      <c r="AU128" s="505"/>
      <c r="AV128" s="505"/>
      <c r="AW128" s="505"/>
      <c r="AX128" s="505"/>
      <c r="AY128" s="505"/>
      <c r="AZ128" s="505"/>
      <c r="BA128" s="505"/>
      <c r="BB128" s="505"/>
      <c r="BC128" s="505"/>
      <c r="BD128" s="505"/>
      <c r="BE128" s="505"/>
      <c r="BF128" s="505"/>
      <c r="BG128" s="505"/>
      <c r="BH128" s="249"/>
      <c r="BI128" s="391"/>
    </row>
    <row r="129" spans="2:62" s="250" customFormat="1" hidden="1">
      <c r="B129" s="498"/>
      <c r="C129" s="499"/>
      <c r="D129" s="499"/>
      <c r="E129" s="499"/>
      <c r="F129" s="499"/>
      <c r="G129" s="499"/>
      <c r="H129" s="500"/>
      <c r="I129" s="501"/>
      <c r="J129" s="498"/>
      <c r="K129" s="502"/>
      <c r="L129" s="503"/>
      <c r="M129" s="391"/>
      <c r="N129" s="391"/>
      <c r="P129" s="323"/>
      <c r="Q129" s="323"/>
      <c r="R129" s="323"/>
      <c r="S129" s="323"/>
      <c r="T129" s="323"/>
      <c r="U129" s="505"/>
      <c r="V129" s="378"/>
      <c r="AB129" s="279"/>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5"/>
      <c r="AY129" s="505"/>
      <c r="AZ129" s="505"/>
      <c r="BA129" s="505"/>
      <c r="BB129" s="505"/>
      <c r="BC129" s="505"/>
      <c r="BD129" s="505"/>
      <c r="BE129" s="505"/>
      <c r="BF129" s="505"/>
      <c r="BG129" s="505"/>
      <c r="BH129" s="249"/>
      <c r="BI129" s="391"/>
    </row>
    <row r="130" spans="2:62" s="250" customFormat="1">
      <c r="B130" s="258"/>
      <c r="C130" s="258"/>
      <c r="D130" s="258"/>
      <c r="E130" s="258"/>
      <c r="F130" s="258"/>
      <c r="G130" s="258"/>
      <c r="H130" s="258"/>
      <c r="I130" s="258"/>
      <c r="J130" s="258"/>
      <c r="K130" s="258"/>
      <c r="L130" s="258"/>
      <c r="M130" s="258"/>
      <c r="N130" s="258"/>
      <c r="O130" s="316"/>
      <c r="R130" s="323"/>
      <c r="S130" s="323"/>
      <c r="T130" s="323"/>
      <c r="U130" s="323"/>
      <c r="V130" s="378"/>
      <c r="W130" s="249"/>
      <c r="X130" s="249"/>
      <c r="AB130" s="258"/>
      <c r="AC130" s="258"/>
      <c r="AD130" s="258"/>
      <c r="AE130" s="258"/>
      <c r="AF130" s="258"/>
      <c r="AG130" s="258"/>
      <c r="AH130" s="258"/>
      <c r="AI130" s="258"/>
      <c r="AJ130" s="258"/>
      <c r="AK130" s="258"/>
      <c r="AL130" s="258"/>
      <c r="AM130" s="258"/>
      <c r="AN130" s="258"/>
      <c r="AO130" s="258"/>
      <c r="AP130" s="258"/>
      <c r="AQ130" s="258"/>
      <c r="AR130" s="258"/>
      <c r="AS130" s="258"/>
      <c r="AT130" s="258"/>
      <c r="AU130" s="258"/>
      <c r="AV130" s="258"/>
      <c r="AW130" s="258"/>
      <c r="AX130" s="258"/>
      <c r="AY130" s="258"/>
      <c r="AZ130" s="258"/>
      <c r="BA130" s="258"/>
      <c r="BB130" s="258"/>
      <c r="BC130" s="258"/>
      <c r="BD130" s="258"/>
      <c r="BE130" s="258"/>
      <c r="BF130" s="258"/>
      <c r="BG130" s="258"/>
      <c r="BH130" s="258"/>
      <c r="BI130" s="258"/>
    </row>
    <row r="131" spans="2:62" s="250" customFormat="1">
      <c r="B131" s="510"/>
      <c r="C131" s="372"/>
      <c r="D131" s="358"/>
      <c r="E131" s="358"/>
      <c r="F131" s="372"/>
      <c r="G131" s="358"/>
      <c r="H131" s="358"/>
      <c r="I131" s="371"/>
      <c r="J131" s="357"/>
      <c r="K131" s="258"/>
      <c r="L131" s="258"/>
      <c r="M131" s="258"/>
      <c r="N131" s="372"/>
      <c r="T131" s="377"/>
      <c r="U131" s="377"/>
      <c r="V131" s="378"/>
      <c r="W131" s="249"/>
      <c r="X131" s="249"/>
      <c r="AB131" s="279"/>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1"/>
      <c r="AY131" s="511"/>
      <c r="AZ131" s="511"/>
      <c r="BA131" s="511"/>
      <c r="BB131" s="511"/>
      <c r="BC131" s="511"/>
      <c r="BD131" s="511"/>
      <c r="BE131" s="511"/>
      <c r="BF131" s="511"/>
      <c r="BG131" s="511"/>
      <c r="BH131" s="512"/>
      <c r="BI131" s="512"/>
      <c r="BJ131" s="513"/>
    </row>
    <row r="132" spans="2:62" s="250" customFormat="1">
      <c r="B132" s="510"/>
      <c r="C132" s="372"/>
      <c r="D132" s="358"/>
      <c r="E132" s="358"/>
      <c r="F132" s="373"/>
      <c r="G132" s="358"/>
      <c r="H132" s="358"/>
      <c r="I132" s="371"/>
      <c r="J132" s="357"/>
      <c r="K132" s="258"/>
      <c r="L132" s="258"/>
      <c r="M132" s="258"/>
      <c r="N132" s="372"/>
      <c r="T132" s="377"/>
      <c r="U132" s="377"/>
      <c r="V132" s="378"/>
      <c r="W132" s="249"/>
      <c r="X132" s="249"/>
      <c r="AB132" s="279"/>
      <c r="AC132" s="511"/>
      <c r="AD132" s="511"/>
      <c r="AE132" s="511"/>
      <c r="AF132" s="511"/>
      <c r="AG132" s="511"/>
      <c r="AH132" s="511"/>
      <c r="AI132" s="511"/>
      <c r="AJ132" s="511"/>
      <c r="AK132" s="511"/>
      <c r="AL132" s="511"/>
      <c r="AM132" s="511"/>
      <c r="AN132" s="511"/>
      <c r="AO132" s="511"/>
      <c r="AP132" s="511"/>
      <c r="AQ132" s="511"/>
      <c r="AR132" s="511"/>
      <c r="AS132" s="511"/>
      <c r="AT132" s="511"/>
      <c r="AU132" s="511"/>
      <c r="AV132" s="511"/>
      <c r="AW132" s="511"/>
      <c r="AX132" s="511"/>
      <c r="AY132" s="511"/>
      <c r="AZ132" s="511"/>
      <c r="BA132" s="511"/>
      <c r="BB132" s="511"/>
      <c r="BC132" s="511"/>
      <c r="BD132" s="511"/>
      <c r="BE132" s="511"/>
      <c r="BF132" s="511"/>
      <c r="BG132" s="511"/>
      <c r="BH132" s="514"/>
      <c r="BI132" s="515"/>
      <c r="BJ132" s="249"/>
    </row>
    <row r="133" spans="2:62" s="250" customFormat="1">
      <c r="B133" s="510"/>
      <c r="C133" s="516"/>
      <c r="D133" s="358"/>
      <c r="E133" s="358"/>
      <c r="F133" s="356"/>
      <c r="G133" s="358"/>
      <c r="H133" s="358"/>
      <c r="I133" s="371"/>
      <c r="J133" s="357"/>
      <c r="K133" s="258"/>
      <c r="L133" s="258"/>
      <c r="M133" s="258"/>
      <c r="N133" s="372"/>
      <c r="O133" s="517"/>
      <c r="T133" s="377"/>
      <c r="U133" s="377"/>
      <c r="V133" s="378"/>
      <c r="W133" s="249"/>
      <c r="X133" s="249"/>
      <c r="BH133" s="518"/>
      <c r="BI133" s="513"/>
    </row>
    <row r="134" spans="2:62" s="250" customFormat="1">
      <c r="J134" s="519"/>
      <c r="T134" s="377"/>
      <c r="U134" s="377"/>
      <c r="V134" s="378"/>
      <c r="W134" s="249"/>
      <c r="X134" s="249"/>
      <c r="BH134" s="249"/>
      <c r="BI134" s="249"/>
    </row>
    <row r="135" spans="2:62" s="250" customFormat="1">
      <c r="B135" s="258"/>
      <c r="C135" s="258"/>
      <c r="D135" s="258"/>
      <c r="E135" s="258"/>
      <c r="F135" s="258"/>
      <c r="G135" s="258"/>
      <c r="H135" s="258"/>
      <c r="I135" s="258"/>
      <c r="J135" s="258"/>
      <c r="K135" s="258"/>
      <c r="L135" s="258"/>
      <c r="M135" s="376"/>
      <c r="N135" s="257"/>
      <c r="T135" s="377"/>
      <c r="U135" s="377"/>
      <c r="V135" s="378"/>
      <c r="W135" s="249"/>
      <c r="X135" s="249"/>
      <c r="BH135" s="249"/>
      <c r="BI135" s="249"/>
    </row>
    <row r="136" spans="2:62" s="250" customFormat="1">
      <c r="B136" s="257"/>
      <c r="C136" s="257"/>
      <c r="D136" s="258"/>
      <c r="E136" s="258"/>
      <c r="F136" s="258"/>
      <c r="G136" s="258"/>
      <c r="H136" s="257"/>
      <c r="I136" s="371"/>
      <c r="J136" s="257"/>
      <c r="K136" s="257"/>
      <c r="L136" s="371"/>
      <c r="M136" s="371"/>
      <c r="N136" s="371"/>
      <c r="P136" s="491"/>
      <c r="Q136" s="491"/>
      <c r="R136" s="491"/>
      <c r="S136" s="491"/>
      <c r="T136" s="492"/>
      <c r="U136" s="493"/>
      <c r="V136" s="378"/>
      <c r="W136" s="491"/>
      <c r="X136" s="491"/>
      <c r="Y136" s="494"/>
      <c r="Z136" s="494"/>
      <c r="AB136" s="495"/>
      <c r="AC136" s="495"/>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6"/>
      <c r="BA136" s="496"/>
      <c r="BB136" s="496"/>
      <c r="BC136" s="496"/>
      <c r="BD136" s="496"/>
      <c r="BE136" s="496"/>
      <c r="BF136" s="496"/>
      <c r="BG136" s="496"/>
      <c r="BH136" s="249"/>
      <c r="BI136" s="249"/>
    </row>
    <row r="137" spans="2:62" s="250" customFormat="1">
      <c r="B137" s="258"/>
      <c r="C137" s="258"/>
      <c r="D137" s="258"/>
      <c r="E137" s="258"/>
      <c r="F137" s="258"/>
      <c r="G137" s="258"/>
      <c r="H137" s="258"/>
      <c r="I137" s="258"/>
      <c r="J137" s="258"/>
      <c r="K137" s="258"/>
      <c r="L137" s="258"/>
      <c r="M137" s="258"/>
      <c r="N137" s="258"/>
      <c r="T137" s="377"/>
      <c r="V137" s="378"/>
      <c r="W137" s="249"/>
      <c r="X137" s="249"/>
      <c r="AC137" s="497"/>
      <c r="AD137" s="497"/>
      <c r="AE137" s="497"/>
      <c r="AF137" s="497"/>
      <c r="AG137" s="497"/>
      <c r="AH137" s="497"/>
      <c r="AI137" s="497"/>
      <c r="AJ137" s="497"/>
      <c r="AK137" s="497"/>
      <c r="AL137" s="497"/>
      <c r="AM137" s="497"/>
      <c r="AN137" s="497"/>
      <c r="AO137" s="497"/>
      <c r="AP137" s="497"/>
      <c r="AQ137" s="497"/>
      <c r="AR137" s="497"/>
      <c r="AS137" s="497"/>
      <c r="AT137" s="497"/>
      <c r="AU137" s="497"/>
      <c r="AV137" s="497"/>
      <c r="AW137" s="497"/>
      <c r="AX137" s="497"/>
      <c r="AY137" s="497"/>
      <c r="AZ137" s="497"/>
      <c r="BA137" s="497"/>
      <c r="BB137" s="497"/>
      <c r="BC137" s="497"/>
      <c r="BD137" s="497"/>
      <c r="BE137" s="497"/>
      <c r="BF137" s="497"/>
      <c r="BG137" s="497"/>
      <c r="BH137" s="249"/>
      <c r="BI137" s="249"/>
    </row>
    <row r="138" spans="2:62" s="279" customFormat="1">
      <c r="B138" s="498"/>
      <c r="C138" s="499"/>
      <c r="D138" s="499"/>
      <c r="E138" s="499"/>
      <c r="F138" s="499"/>
      <c r="G138" s="499"/>
      <c r="H138" s="500"/>
      <c r="I138" s="501"/>
      <c r="J138" s="498"/>
      <c r="K138" s="502"/>
      <c r="L138" s="503"/>
      <c r="M138" s="391"/>
      <c r="N138" s="391"/>
      <c r="O138" s="504"/>
      <c r="P138" s="323"/>
      <c r="Q138" s="323"/>
      <c r="R138" s="323"/>
      <c r="S138" s="323"/>
      <c r="T138" s="323"/>
      <c r="U138" s="505"/>
      <c r="V138" s="378"/>
      <c r="W138" s="249"/>
      <c r="X138" s="249"/>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c r="BB138" s="505"/>
      <c r="BC138" s="505"/>
      <c r="BD138" s="505"/>
      <c r="BE138" s="505"/>
      <c r="BF138" s="505"/>
      <c r="BG138" s="505"/>
      <c r="BH138" s="249"/>
      <c r="BI138" s="391"/>
    </row>
    <row r="139" spans="2:62" s="279" customFormat="1">
      <c r="B139" s="498"/>
      <c r="C139" s="499"/>
      <c r="D139" s="499"/>
      <c r="E139" s="499"/>
      <c r="F139" s="499"/>
      <c r="G139" s="499"/>
      <c r="H139" s="500"/>
      <c r="I139" s="501"/>
      <c r="J139" s="498"/>
      <c r="K139" s="502"/>
      <c r="L139" s="503"/>
      <c r="M139" s="391"/>
      <c r="N139" s="391"/>
      <c r="O139" s="504"/>
      <c r="P139" s="323"/>
      <c r="Q139" s="323"/>
      <c r="R139" s="323"/>
      <c r="S139" s="323"/>
      <c r="T139" s="323"/>
      <c r="U139" s="505"/>
      <c r="V139" s="378"/>
      <c r="W139" s="249"/>
      <c r="X139" s="249"/>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5"/>
      <c r="BA139" s="505"/>
      <c r="BB139" s="505"/>
      <c r="BC139" s="505"/>
      <c r="BD139" s="505"/>
      <c r="BE139" s="505"/>
      <c r="BF139" s="505"/>
      <c r="BG139" s="505"/>
      <c r="BH139" s="249"/>
      <c r="BI139" s="391"/>
    </row>
    <row r="140" spans="2:62" s="279" customFormat="1">
      <c r="B140" s="498"/>
      <c r="C140" s="499"/>
      <c r="D140" s="499"/>
      <c r="E140" s="499"/>
      <c r="F140" s="499"/>
      <c r="G140" s="499"/>
      <c r="H140" s="500"/>
      <c r="I140" s="501"/>
      <c r="J140" s="498"/>
      <c r="K140" s="502"/>
      <c r="L140" s="503"/>
      <c r="M140" s="391"/>
      <c r="N140" s="391"/>
      <c r="O140" s="504"/>
      <c r="P140" s="323"/>
      <c r="Q140" s="323"/>
      <c r="R140" s="323"/>
      <c r="S140" s="323"/>
      <c r="T140" s="323"/>
      <c r="U140" s="505"/>
      <c r="V140" s="378"/>
      <c r="W140" s="249"/>
      <c r="X140" s="249"/>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5"/>
      <c r="AZ140" s="505"/>
      <c r="BA140" s="505"/>
      <c r="BB140" s="505"/>
      <c r="BC140" s="505"/>
      <c r="BD140" s="505"/>
      <c r="BE140" s="505"/>
      <c r="BF140" s="505"/>
      <c r="BG140" s="505"/>
      <c r="BH140" s="249"/>
      <c r="BI140" s="391"/>
    </row>
    <row r="141" spans="2:62" s="279" customFormat="1">
      <c r="B141" s="498"/>
      <c r="C141" s="499"/>
      <c r="D141" s="499"/>
      <c r="E141" s="499"/>
      <c r="F141" s="499"/>
      <c r="G141" s="499"/>
      <c r="H141" s="500"/>
      <c r="I141" s="501"/>
      <c r="J141" s="498"/>
      <c r="K141" s="502"/>
      <c r="L141" s="503"/>
      <c r="M141" s="391"/>
      <c r="N141" s="391"/>
      <c r="O141" s="504"/>
      <c r="P141" s="323"/>
      <c r="Q141" s="323"/>
      <c r="R141" s="323"/>
      <c r="S141" s="323"/>
      <c r="T141" s="323"/>
      <c r="U141" s="505"/>
      <c r="V141" s="378"/>
      <c r="W141" s="249"/>
      <c r="X141" s="249"/>
      <c r="AC141" s="505"/>
      <c r="AD141" s="505"/>
      <c r="AE141" s="505"/>
      <c r="AF141" s="505"/>
      <c r="AG141" s="505"/>
      <c r="AH141" s="505"/>
      <c r="AI141" s="505"/>
      <c r="AJ141" s="505"/>
      <c r="AK141" s="505"/>
      <c r="AL141" s="505"/>
      <c r="AM141" s="505"/>
      <c r="AN141" s="505"/>
      <c r="AO141" s="505"/>
      <c r="AP141" s="505"/>
      <c r="AQ141" s="505"/>
      <c r="AR141" s="505"/>
      <c r="AS141" s="505"/>
      <c r="AT141" s="505"/>
      <c r="AU141" s="505"/>
      <c r="AV141" s="505"/>
      <c r="AW141" s="505"/>
      <c r="AX141" s="505"/>
      <c r="AY141" s="505"/>
      <c r="AZ141" s="505"/>
      <c r="BA141" s="505"/>
      <c r="BB141" s="505"/>
      <c r="BC141" s="505"/>
      <c r="BD141" s="505"/>
      <c r="BE141" s="505"/>
      <c r="BF141" s="505"/>
      <c r="BG141" s="505"/>
      <c r="BH141" s="249"/>
      <c r="BI141" s="391"/>
    </row>
    <row r="142" spans="2:62" s="279" customFormat="1">
      <c r="B142" s="498"/>
      <c r="C142" s="499"/>
      <c r="D142" s="499"/>
      <c r="E142" s="499"/>
      <c r="F142" s="499"/>
      <c r="G142" s="499"/>
      <c r="H142" s="500"/>
      <c r="I142" s="501"/>
      <c r="J142" s="498"/>
      <c r="K142" s="502"/>
      <c r="L142" s="503"/>
      <c r="M142" s="391"/>
      <c r="N142" s="391"/>
      <c r="O142" s="504"/>
      <c r="P142" s="323"/>
      <c r="Q142" s="323"/>
      <c r="R142" s="323"/>
      <c r="S142" s="323"/>
      <c r="T142" s="323"/>
      <c r="U142" s="505"/>
      <c r="V142" s="378"/>
      <c r="W142" s="249"/>
      <c r="X142" s="249"/>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249"/>
      <c r="BI142" s="391"/>
    </row>
    <row r="143" spans="2:62" s="279" customFormat="1">
      <c r="B143" s="498"/>
      <c r="C143" s="499"/>
      <c r="D143" s="499"/>
      <c r="E143" s="499"/>
      <c r="F143" s="499"/>
      <c r="G143" s="499"/>
      <c r="H143" s="500"/>
      <c r="I143" s="501"/>
      <c r="J143" s="498"/>
      <c r="K143" s="502"/>
      <c r="L143" s="503"/>
      <c r="M143" s="391"/>
      <c r="N143" s="391"/>
      <c r="O143" s="504"/>
      <c r="P143" s="323"/>
      <c r="Q143" s="323"/>
      <c r="R143" s="323"/>
      <c r="S143" s="323"/>
      <c r="T143" s="323"/>
      <c r="U143" s="505"/>
      <c r="V143" s="378"/>
      <c r="W143" s="249"/>
      <c r="X143" s="249"/>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249"/>
      <c r="BI143" s="391"/>
    </row>
    <row r="144" spans="2:62" s="279" customFormat="1">
      <c r="B144" s="498"/>
      <c r="C144" s="499"/>
      <c r="D144" s="499"/>
      <c r="E144" s="499"/>
      <c r="F144" s="499"/>
      <c r="G144" s="499"/>
      <c r="H144" s="500"/>
      <c r="I144" s="501"/>
      <c r="J144" s="498"/>
      <c r="K144" s="502"/>
      <c r="L144" s="503"/>
      <c r="M144" s="391"/>
      <c r="N144" s="391"/>
      <c r="O144" s="504"/>
      <c r="P144" s="323"/>
      <c r="Q144" s="323"/>
      <c r="R144" s="323"/>
      <c r="S144" s="323"/>
      <c r="T144" s="323"/>
      <c r="U144" s="505"/>
      <c r="V144" s="378"/>
      <c r="W144" s="249"/>
      <c r="X144" s="249"/>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05"/>
      <c r="BA144" s="505"/>
      <c r="BB144" s="505"/>
      <c r="BC144" s="505"/>
      <c r="BD144" s="505"/>
      <c r="BE144" s="505"/>
      <c r="BF144" s="505"/>
      <c r="BG144" s="505"/>
      <c r="BH144" s="249"/>
      <c r="BI144" s="391"/>
    </row>
    <row r="145" spans="2:61" s="279" customFormat="1">
      <c r="B145" s="498"/>
      <c r="C145" s="499"/>
      <c r="D145" s="499"/>
      <c r="E145" s="499"/>
      <c r="F145" s="499"/>
      <c r="G145" s="499"/>
      <c r="H145" s="500"/>
      <c r="I145" s="501"/>
      <c r="J145" s="498"/>
      <c r="K145" s="502"/>
      <c r="L145" s="503"/>
      <c r="M145" s="391"/>
      <c r="N145" s="391"/>
      <c r="O145" s="504"/>
      <c r="P145" s="323"/>
      <c r="Q145" s="323"/>
      <c r="R145" s="323"/>
      <c r="S145" s="323"/>
      <c r="T145" s="323"/>
      <c r="U145" s="505"/>
      <c r="V145" s="378"/>
      <c r="W145" s="249"/>
      <c r="X145" s="249"/>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5"/>
      <c r="AY145" s="505"/>
      <c r="AZ145" s="505"/>
      <c r="BA145" s="505"/>
      <c r="BB145" s="505"/>
      <c r="BC145" s="505"/>
      <c r="BD145" s="505"/>
      <c r="BE145" s="505"/>
      <c r="BF145" s="505"/>
      <c r="BG145" s="505"/>
      <c r="BH145" s="249"/>
      <c r="BI145" s="391"/>
    </row>
    <row r="146" spans="2:61" s="279" customFormat="1">
      <c r="B146" s="498"/>
      <c r="C146" s="499"/>
      <c r="D146" s="499"/>
      <c r="E146" s="499"/>
      <c r="F146" s="499"/>
      <c r="G146" s="499"/>
      <c r="H146" s="500"/>
      <c r="I146" s="501"/>
      <c r="J146" s="498"/>
      <c r="K146" s="502"/>
      <c r="L146" s="503"/>
      <c r="M146" s="391"/>
      <c r="N146" s="391"/>
      <c r="P146" s="323"/>
      <c r="Q146" s="323"/>
      <c r="R146" s="323"/>
      <c r="S146" s="323"/>
      <c r="T146" s="323"/>
      <c r="U146" s="505"/>
      <c r="V146" s="378"/>
      <c r="W146" s="249"/>
      <c r="X146" s="249"/>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c r="BC146" s="505"/>
      <c r="BD146" s="505"/>
      <c r="BE146" s="505"/>
      <c r="BF146" s="505"/>
      <c r="BG146" s="505"/>
      <c r="BH146" s="249"/>
      <c r="BI146" s="391"/>
    </row>
    <row r="147" spans="2:61" s="279" customFormat="1">
      <c r="B147" s="498"/>
      <c r="C147" s="499"/>
      <c r="D147" s="499"/>
      <c r="E147" s="499"/>
      <c r="F147" s="499"/>
      <c r="G147" s="499"/>
      <c r="H147" s="500"/>
      <c r="I147" s="501"/>
      <c r="J147" s="498"/>
      <c r="K147" s="502"/>
      <c r="L147" s="503"/>
      <c r="M147" s="391"/>
      <c r="N147" s="391"/>
      <c r="P147" s="323"/>
      <c r="Q147" s="323"/>
      <c r="R147" s="323"/>
      <c r="S147" s="323"/>
      <c r="T147" s="323"/>
      <c r="U147" s="505"/>
      <c r="V147" s="378"/>
      <c r="W147" s="249"/>
      <c r="X147" s="249"/>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5"/>
      <c r="BA147" s="505"/>
      <c r="BB147" s="505"/>
      <c r="BC147" s="505"/>
      <c r="BD147" s="505"/>
      <c r="BE147" s="505"/>
      <c r="BF147" s="505"/>
      <c r="BG147" s="505"/>
      <c r="BH147" s="249"/>
      <c r="BI147" s="391"/>
    </row>
    <row r="148" spans="2:61" s="250" customFormat="1">
      <c r="B148" s="258"/>
      <c r="C148" s="258"/>
      <c r="D148" s="258"/>
      <c r="E148" s="258"/>
      <c r="F148" s="258"/>
      <c r="G148" s="258"/>
      <c r="H148" s="258"/>
      <c r="I148" s="258"/>
      <c r="J148" s="258"/>
      <c r="K148" s="258"/>
      <c r="L148" s="258"/>
      <c r="M148" s="258"/>
      <c r="N148" s="258"/>
      <c r="O148" s="316"/>
      <c r="T148" s="377"/>
      <c r="U148" s="377"/>
      <c r="V148" s="378"/>
      <c r="W148" s="249"/>
      <c r="X148" s="249"/>
      <c r="AB148" s="279"/>
      <c r="AC148" s="497"/>
      <c r="AD148" s="497"/>
      <c r="AE148" s="497"/>
      <c r="AF148" s="497"/>
      <c r="AG148" s="497"/>
      <c r="AH148" s="497"/>
      <c r="AI148" s="497"/>
      <c r="AJ148" s="497"/>
      <c r="AK148" s="497"/>
      <c r="AL148" s="497"/>
      <c r="AM148" s="497"/>
      <c r="AN148" s="497"/>
      <c r="AO148" s="497"/>
      <c r="AP148" s="497"/>
      <c r="AQ148" s="497"/>
      <c r="AR148" s="497"/>
      <c r="AS148" s="497"/>
      <c r="AT148" s="497"/>
      <c r="AU148" s="497"/>
      <c r="AV148" s="497"/>
      <c r="AW148" s="497"/>
      <c r="AX148" s="497"/>
      <c r="AY148" s="497"/>
      <c r="AZ148" s="497"/>
      <c r="BA148" s="497"/>
      <c r="BB148" s="497"/>
      <c r="BC148" s="497"/>
      <c r="BD148" s="497"/>
      <c r="BE148" s="497"/>
      <c r="BF148" s="497"/>
      <c r="BG148" s="497"/>
      <c r="BH148" s="249"/>
      <c r="BI148" s="391"/>
    </row>
    <row r="149" spans="2:61" s="250" customFormat="1">
      <c r="B149" s="498"/>
      <c r="C149" s="520"/>
      <c r="D149" s="499"/>
      <c r="E149" s="499"/>
      <c r="F149" s="499"/>
      <c r="G149" s="499"/>
      <c r="H149" s="500"/>
      <c r="I149" s="501"/>
      <c r="J149" s="498"/>
      <c r="K149" s="502"/>
      <c r="L149" s="503"/>
      <c r="M149" s="391"/>
      <c r="N149" s="391"/>
      <c r="P149" s="323"/>
      <c r="Q149" s="323"/>
      <c r="R149" s="323"/>
      <c r="S149" s="323"/>
      <c r="T149" s="323"/>
      <c r="U149" s="505"/>
      <c r="V149" s="378"/>
      <c r="W149" s="249"/>
      <c r="X149" s="249"/>
      <c r="AB149" s="279"/>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5"/>
      <c r="BA149" s="505"/>
      <c r="BB149" s="505"/>
      <c r="BC149" s="505"/>
      <c r="BD149" s="505"/>
      <c r="BE149" s="505"/>
      <c r="BF149" s="505"/>
      <c r="BG149" s="505"/>
      <c r="BH149" s="249"/>
      <c r="BI149" s="391"/>
    </row>
    <row r="150" spans="2:61" s="250" customFormat="1">
      <c r="B150" s="498"/>
      <c r="C150" s="520"/>
      <c r="D150" s="521"/>
      <c r="E150" s="520"/>
      <c r="F150" s="498"/>
      <c r="G150" s="520"/>
      <c r="H150" s="500"/>
      <c r="I150" s="501"/>
      <c r="J150" s="501"/>
      <c r="K150" s="502"/>
      <c r="L150" s="503"/>
      <c r="M150" s="391"/>
      <c r="N150" s="391"/>
      <c r="P150" s="323"/>
      <c r="Q150" s="323"/>
      <c r="R150" s="323"/>
      <c r="S150" s="323"/>
      <c r="T150" s="323"/>
      <c r="U150" s="505"/>
      <c r="V150" s="378"/>
      <c r="W150" s="249"/>
      <c r="X150" s="249"/>
      <c r="AB150" s="279"/>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5"/>
      <c r="AZ150" s="505"/>
      <c r="BA150" s="505"/>
      <c r="BB150" s="505"/>
      <c r="BC150" s="505"/>
      <c r="BD150" s="505"/>
      <c r="BE150" s="505"/>
      <c r="BF150" s="505"/>
      <c r="BG150" s="505"/>
      <c r="BH150" s="249"/>
      <c r="BI150" s="391"/>
    </row>
    <row r="151" spans="2:61" s="250" customFormat="1">
      <c r="B151" s="498"/>
      <c r="C151" s="520"/>
      <c r="D151" s="522"/>
      <c r="E151" s="520"/>
      <c r="F151" s="249"/>
      <c r="G151" s="520"/>
      <c r="H151" s="500"/>
      <c r="I151" s="501"/>
      <c r="J151" s="498"/>
      <c r="K151" s="502"/>
      <c r="L151" s="503"/>
      <c r="M151" s="391"/>
      <c r="N151" s="391"/>
      <c r="P151" s="323"/>
      <c r="Q151" s="323"/>
      <c r="R151" s="323"/>
      <c r="S151" s="323"/>
      <c r="T151" s="323"/>
      <c r="U151" s="505"/>
      <c r="V151" s="378"/>
      <c r="W151" s="249"/>
      <c r="X151" s="249"/>
      <c r="AB151" s="279"/>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5"/>
      <c r="AZ151" s="505"/>
      <c r="BA151" s="505"/>
      <c r="BB151" s="505"/>
      <c r="BC151" s="505"/>
      <c r="BD151" s="505"/>
      <c r="BE151" s="505"/>
      <c r="BF151" s="505"/>
      <c r="BG151" s="505"/>
      <c r="BH151" s="249"/>
      <c r="BI151" s="391"/>
    </row>
    <row r="152" spans="2:61" s="250" customFormat="1">
      <c r="B152" s="258"/>
      <c r="C152" s="258"/>
      <c r="D152" s="258"/>
      <c r="E152" s="258"/>
      <c r="F152" s="258"/>
      <c r="G152" s="258"/>
      <c r="H152" s="258"/>
      <c r="I152" s="258"/>
      <c r="J152" s="258"/>
      <c r="K152" s="258"/>
      <c r="L152" s="258"/>
      <c r="M152" s="258"/>
      <c r="N152" s="258"/>
      <c r="T152" s="377"/>
      <c r="U152" s="377"/>
      <c r="V152" s="378"/>
      <c r="W152" s="491"/>
      <c r="X152" s="491"/>
      <c r="Y152" s="494"/>
      <c r="Z152" s="494"/>
      <c r="AB152" s="506"/>
      <c r="AC152" s="497"/>
      <c r="AD152" s="497"/>
      <c r="AE152" s="497"/>
      <c r="AF152" s="497"/>
      <c r="AG152" s="497"/>
      <c r="AH152" s="497"/>
      <c r="AI152" s="497"/>
      <c r="AJ152" s="497"/>
      <c r="AK152" s="497"/>
      <c r="AL152" s="497"/>
      <c r="AM152" s="497"/>
      <c r="AN152" s="497"/>
      <c r="AO152" s="497"/>
      <c r="AP152" s="497"/>
      <c r="AQ152" s="497"/>
      <c r="AR152" s="497"/>
      <c r="AS152" s="497"/>
      <c r="AT152" s="497"/>
      <c r="AU152" s="497"/>
      <c r="AV152" s="497"/>
      <c r="AW152" s="497"/>
      <c r="AX152" s="497"/>
      <c r="AY152" s="497"/>
      <c r="AZ152" s="497"/>
      <c r="BA152" s="497"/>
      <c r="BB152" s="497"/>
      <c r="BC152" s="497"/>
      <c r="BD152" s="497"/>
      <c r="BE152" s="497"/>
      <c r="BF152" s="497"/>
      <c r="BG152" s="497"/>
      <c r="BH152" s="249"/>
      <c r="BI152" s="391"/>
    </row>
    <row r="153" spans="2:61" s="249" customFormat="1">
      <c r="B153" s="498"/>
      <c r="C153" s="520"/>
      <c r="D153" s="501"/>
      <c r="E153" s="507"/>
      <c r="F153" s="507"/>
      <c r="G153" s="507"/>
      <c r="H153" s="523"/>
      <c r="I153" s="501"/>
      <c r="J153" s="507"/>
      <c r="K153" s="502"/>
      <c r="L153" s="503"/>
      <c r="M153" s="391"/>
      <c r="N153" s="391"/>
      <c r="O153" s="504"/>
      <c r="P153" s="323"/>
      <c r="Q153" s="323"/>
      <c r="R153" s="323"/>
      <c r="S153" s="323"/>
      <c r="T153" s="323"/>
      <c r="U153" s="505"/>
      <c r="V153" s="378"/>
      <c r="W153" s="323"/>
      <c r="X153" s="502"/>
      <c r="Y153" s="508"/>
      <c r="Z153" s="509"/>
      <c r="AB153" s="279"/>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5"/>
      <c r="AZ153" s="505"/>
      <c r="BA153" s="505"/>
      <c r="BB153" s="505"/>
      <c r="BC153" s="505"/>
      <c r="BD153" s="505"/>
      <c r="BE153" s="505"/>
      <c r="BF153" s="505"/>
      <c r="BG153" s="505"/>
      <c r="BI153" s="391"/>
    </row>
    <row r="154" spans="2:61" s="250" customFormat="1">
      <c r="B154" s="258"/>
      <c r="C154" s="258"/>
      <c r="D154" s="258"/>
      <c r="E154" s="258"/>
      <c r="F154" s="258"/>
      <c r="G154" s="258"/>
      <c r="H154" s="258"/>
      <c r="I154" s="258"/>
      <c r="J154" s="258"/>
      <c r="K154" s="258"/>
      <c r="L154" s="258"/>
      <c r="M154" s="258"/>
      <c r="N154" s="258"/>
      <c r="T154" s="377"/>
      <c r="U154" s="497"/>
      <c r="V154" s="378"/>
      <c r="W154" s="502"/>
      <c r="X154" s="502"/>
      <c r="Y154" s="508"/>
      <c r="Z154" s="502"/>
      <c r="AB154" s="279"/>
      <c r="AC154" s="497"/>
      <c r="AD154" s="497"/>
      <c r="AE154" s="497"/>
      <c r="AF154" s="497"/>
      <c r="AG154" s="497"/>
      <c r="AH154" s="497"/>
      <c r="AI154" s="497"/>
      <c r="AJ154" s="497"/>
      <c r="AK154" s="497"/>
      <c r="AL154" s="497"/>
      <c r="AM154" s="497"/>
      <c r="AN154" s="497"/>
      <c r="AO154" s="497"/>
      <c r="AP154" s="497"/>
      <c r="AQ154" s="497"/>
      <c r="AR154" s="497"/>
      <c r="AS154" s="497"/>
      <c r="AT154" s="497"/>
      <c r="AU154" s="497"/>
      <c r="AV154" s="497"/>
      <c r="AW154" s="497"/>
      <c r="AX154" s="497"/>
      <c r="AY154" s="497"/>
      <c r="AZ154" s="497"/>
      <c r="BA154" s="497"/>
      <c r="BB154" s="497"/>
      <c r="BC154" s="497"/>
      <c r="BD154" s="497"/>
      <c r="BE154" s="497"/>
      <c r="BF154" s="497"/>
      <c r="BG154" s="497"/>
      <c r="BH154" s="249"/>
      <c r="BI154" s="391"/>
    </row>
    <row r="155" spans="2:61" s="249" customFormat="1">
      <c r="B155" s="498"/>
      <c r="C155" s="520"/>
      <c r="D155" s="498"/>
      <c r="E155" s="507"/>
      <c r="F155" s="507"/>
      <c r="G155" s="507"/>
      <c r="H155" s="523"/>
      <c r="I155" s="501"/>
      <c r="J155" s="507"/>
      <c r="K155" s="502"/>
      <c r="L155" s="503"/>
      <c r="M155" s="391"/>
      <c r="N155" s="391"/>
      <c r="O155" s="504"/>
      <c r="P155" s="323"/>
      <c r="Q155" s="323"/>
      <c r="R155" s="323"/>
      <c r="S155" s="323"/>
      <c r="T155" s="323"/>
      <c r="U155" s="505"/>
      <c r="V155" s="378"/>
      <c r="W155" s="323"/>
      <c r="X155" s="502"/>
      <c r="Y155" s="508"/>
      <c r="Z155" s="509"/>
      <c r="AB155" s="279"/>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c r="BC155" s="505"/>
      <c r="BD155" s="505"/>
      <c r="BE155" s="505"/>
      <c r="BF155" s="505"/>
      <c r="BG155" s="505"/>
      <c r="BI155" s="391"/>
    </row>
    <row r="156" spans="2:61" s="249" customFormat="1">
      <c r="B156" s="498"/>
      <c r="C156" s="520"/>
      <c r="D156" s="498"/>
      <c r="E156" s="507"/>
      <c r="F156" s="507"/>
      <c r="G156" s="507"/>
      <c r="H156" s="523"/>
      <c r="I156" s="501"/>
      <c r="J156" s="507"/>
      <c r="K156" s="502"/>
      <c r="L156" s="503"/>
      <c r="M156" s="391"/>
      <c r="N156" s="391"/>
      <c r="O156" s="504"/>
      <c r="P156" s="323"/>
      <c r="Q156" s="323"/>
      <c r="R156" s="323"/>
      <c r="S156" s="323"/>
      <c r="T156" s="323"/>
      <c r="U156" s="505"/>
      <c r="V156" s="378"/>
      <c r="W156" s="323"/>
      <c r="X156" s="502"/>
      <c r="Y156" s="508"/>
      <c r="Z156" s="509"/>
      <c r="AB156" s="279"/>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5"/>
      <c r="AZ156" s="505"/>
      <c r="BA156" s="505"/>
      <c r="BB156" s="505"/>
      <c r="BC156" s="505"/>
      <c r="BD156" s="505"/>
      <c r="BE156" s="505"/>
      <c r="BF156" s="505"/>
      <c r="BG156" s="505"/>
      <c r="BI156" s="391"/>
    </row>
    <row r="157" spans="2:61" s="249" customFormat="1">
      <c r="B157" s="498"/>
      <c r="C157" s="520"/>
      <c r="D157" s="498"/>
      <c r="E157" s="507"/>
      <c r="F157" s="507"/>
      <c r="G157" s="507"/>
      <c r="H157" s="523"/>
      <c r="I157" s="501"/>
      <c r="J157" s="507"/>
      <c r="K157" s="502"/>
      <c r="L157" s="503"/>
      <c r="M157" s="391"/>
      <c r="N157" s="391"/>
      <c r="O157" s="504"/>
      <c r="P157" s="323"/>
      <c r="Q157" s="323"/>
      <c r="R157" s="323"/>
      <c r="S157" s="323"/>
      <c r="T157" s="323"/>
      <c r="U157" s="505"/>
      <c r="V157" s="378"/>
      <c r="W157" s="323"/>
      <c r="X157" s="502"/>
      <c r="Y157" s="508"/>
      <c r="Z157" s="509"/>
      <c r="AB157" s="279"/>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AY157" s="505"/>
      <c r="AZ157" s="505"/>
      <c r="BA157" s="505"/>
      <c r="BB157" s="505"/>
      <c r="BC157" s="505"/>
      <c r="BD157" s="505"/>
      <c r="BE157" s="505"/>
      <c r="BF157" s="505"/>
      <c r="BG157" s="505"/>
      <c r="BI157" s="391"/>
    </row>
    <row r="158" spans="2:61" s="249" customFormat="1">
      <c r="B158" s="498"/>
      <c r="C158" s="520"/>
      <c r="D158" s="498"/>
      <c r="E158" s="507"/>
      <c r="F158" s="507"/>
      <c r="G158" s="507"/>
      <c r="H158" s="523"/>
      <c r="I158" s="501"/>
      <c r="J158" s="507"/>
      <c r="K158" s="502"/>
      <c r="L158" s="503"/>
      <c r="M158" s="391"/>
      <c r="N158" s="391"/>
      <c r="O158" s="504"/>
      <c r="P158" s="323"/>
      <c r="Q158" s="323"/>
      <c r="R158" s="323"/>
      <c r="S158" s="323"/>
      <c r="T158" s="323"/>
      <c r="U158" s="505"/>
      <c r="V158" s="378"/>
      <c r="W158" s="323"/>
      <c r="X158" s="502"/>
      <c r="Y158" s="508"/>
      <c r="Z158" s="509"/>
      <c r="AB158" s="279"/>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5"/>
      <c r="AZ158" s="505"/>
      <c r="BA158" s="505"/>
      <c r="BB158" s="505"/>
      <c r="BC158" s="505"/>
      <c r="BD158" s="505"/>
      <c r="BE158" s="505"/>
      <c r="BF158" s="505"/>
      <c r="BG158" s="505"/>
      <c r="BI158" s="391"/>
    </row>
    <row r="159" spans="2:61" s="249" customFormat="1">
      <c r="B159" s="498"/>
      <c r="C159" s="520"/>
      <c r="D159" s="498"/>
      <c r="E159" s="507"/>
      <c r="F159" s="507"/>
      <c r="G159" s="507"/>
      <c r="H159" s="523"/>
      <c r="I159" s="501"/>
      <c r="J159" s="507"/>
      <c r="K159" s="502"/>
      <c r="L159" s="503"/>
      <c r="M159" s="391"/>
      <c r="N159" s="391"/>
      <c r="O159" s="504"/>
      <c r="P159" s="323"/>
      <c r="Q159" s="323"/>
      <c r="R159" s="323"/>
      <c r="S159" s="323"/>
      <c r="T159" s="323"/>
      <c r="U159" s="505"/>
      <c r="V159" s="378"/>
      <c r="W159" s="323"/>
      <c r="X159" s="502"/>
      <c r="Y159" s="508"/>
      <c r="Z159" s="509"/>
      <c r="AB159" s="279"/>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5"/>
      <c r="AZ159" s="505"/>
      <c r="BA159" s="505"/>
      <c r="BB159" s="505"/>
      <c r="BC159" s="505"/>
      <c r="BD159" s="505"/>
      <c r="BE159" s="505"/>
      <c r="BF159" s="505"/>
      <c r="BG159" s="505"/>
      <c r="BI159" s="391"/>
    </row>
    <row r="160" spans="2:61" s="249" customFormat="1">
      <c r="B160" s="498"/>
      <c r="C160" s="520"/>
      <c r="D160" s="498"/>
      <c r="E160" s="507"/>
      <c r="F160" s="507"/>
      <c r="G160" s="507"/>
      <c r="H160" s="523"/>
      <c r="I160" s="501"/>
      <c r="J160" s="507"/>
      <c r="K160" s="502"/>
      <c r="L160" s="503"/>
      <c r="M160" s="391"/>
      <c r="N160" s="391"/>
      <c r="O160" s="504"/>
      <c r="P160" s="323"/>
      <c r="Q160" s="323"/>
      <c r="R160" s="323"/>
      <c r="S160" s="323"/>
      <c r="T160" s="323"/>
      <c r="U160" s="505"/>
      <c r="V160" s="378"/>
      <c r="W160" s="323"/>
      <c r="X160" s="502"/>
      <c r="Y160" s="508"/>
      <c r="Z160" s="509"/>
      <c r="AB160" s="279"/>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c r="BC160" s="505"/>
      <c r="BD160" s="505"/>
      <c r="BE160" s="505"/>
      <c r="BF160" s="505"/>
      <c r="BG160" s="505"/>
      <c r="BI160" s="391"/>
    </row>
    <row r="161" spans="2:62" s="249" customFormat="1">
      <c r="B161" s="498"/>
      <c r="C161" s="520"/>
      <c r="D161" s="498"/>
      <c r="E161" s="507"/>
      <c r="F161" s="507"/>
      <c r="G161" s="507"/>
      <c r="H161" s="523"/>
      <c r="I161" s="501"/>
      <c r="J161" s="507"/>
      <c r="K161" s="502"/>
      <c r="L161" s="503"/>
      <c r="M161" s="391"/>
      <c r="N161" s="391"/>
      <c r="O161" s="504"/>
      <c r="P161" s="323"/>
      <c r="Q161" s="323"/>
      <c r="R161" s="323"/>
      <c r="S161" s="323"/>
      <c r="T161" s="323"/>
      <c r="U161" s="505"/>
      <c r="V161" s="378"/>
      <c r="W161" s="323"/>
      <c r="X161" s="502"/>
      <c r="Y161" s="508"/>
      <c r="Z161" s="509"/>
      <c r="AB161" s="279"/>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c r="AY161" s="505"/>
      <c r="AZ161" s="505"/>
      <c r="BA161" s="505"/>
      <c r="BB161" s="505"/>
      <c r="BC161" s="505"/>
      <c r="BD161" s="505"/>
      <c r="BE161" s="505"/>
      <c r="BF161" s="505"/>
      <c r="BG161" s="505"/>
      <c r="BI161" s="391"/>
    </row>
    <row r="162" spans="2:62" s="249" customFormat="1">
      <c r="B162" s="498"/>
      <c r="C162" s="520"/>
      <c r="D162" s="498"/>
      <c r="E162" s="507"/>
      <c r="F162" s="507"/>
      <c r="G162" s="507"/>
      <c r="H162" s="523"/>
      <c r="I162" s="501"/>
      <c r="J162" s="507"/>
      <c r="K162" s="502"/>
      <c r="L162" s="503"/>
      <c r="M162" s="391"/>
      <c r="N162" s="391"/>
      <c r="O162" s="504"/>
      <c r="P162" s="323"/>
      <c r="Q162" s="323"/>
      <c r="R162" s="323"/>
      <c r="S162" s="323"/>
      <c r="T162" s="323"/>
      <c r="U162" s="505"/>
      <c r="V162" s="378"/>
      <c r="W162" s="323"/>
      <c r="X162" s="502"/>
      <c r="Y162" s="508"/>
      <c r="Z162" s="509"/>
      <c r="AB162" s="279"/>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c r="AY162" s="505"/>
      <c r="AZ162" s="505"/>
      <c r="BA162" s="505"/>
      <c r="BB162" s="505"/>
      <c r="BC162" s="505"/>
      <c r="BD162" s="505"/>
      <c r="BE162" s="505"/>
      <c r="BF162" s="505"/>
      <c r="BG162" s="505"/>
      <c r="BI162" s="391"/>
    </row>
    <row r="163" spans="2:62" s="249" customFormat="1">
      <c r="B163" s="498"/>
      <c r="C163" s="520"/>
      <c r="D163" s="498"/>
      <c r="E163" s="507"/>
      <c r="F163" s="507"/>
      <c r="G163" s="507"/>
      <c r="H163" s="523"/>
      <c r="I163" s="501"/>
      <c r="J163" s="507"/>
      <c r="K163" s="502"/>
      <c r="L163" s="503"/>
      <c r="M163" s="391"/>
      <c r="N163" s="391"/>
      <c r="O163" s="504"/>
      <c r="P163" s="323"/>
      <c r="Q163" s="323"/>
      <c r="R163" s="323"/>
      <c r="S163" s="323"/>
      <c r="T163" s="323"/>
      <c r="U163" s="505"/>
      <c r="V163" s="378"/>
      <c r="W163" s="323"/>
      <c r="X163" s="502"/>
      <c r="Y163" s="508"/>
      <c r="Z163" s="509"/>
      <c r="AB163" s="279"/>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c r="BC163" s="505"/>
      <c r="BD163" s="505"/>
      <c r="BE163" s="505"/>
      <c r="BF163" s="505"/>
      <c r="BG163" s="505"/>
      <c r="BI163" s="391"/>
    </row>
    <row r="164" spans="2:62" s="249" customFormat="1">
      <c r="B164" s="498"/>
      <c r="C164" s="520"/>
      <c r="D164" s="498"/>
      <c r="E164" s="507"/>
      <c r="F164" s="507"/>
      <c r="G164" s="507"/>
      <c r="H164" s="523"/>
      <c r="I164" s="501"/>
      <c r="J164" s="507"/>
      <c r="K164" s="502"/>
      <c r="L164" s="503"/>
      <c r="M164" s="391"/>
      <c r="N164" s="391"/>
      <c r="O164" s="504"/>
      <c r="P164" s="323"/>
      <c r="Q164" s="323"/>
      <c r="R164" s="323"/>
      <c r="S164" s="323"/>
      <c r="T164" s="323"/>
      <c r="U164" s="505"/>
      <c r="V164" s="378"/>
      <c r="W164" s="323"/>
      <c r="X164" s="502"/>
      <c r="Y164" s="508"/>
      <c r="Z164" s="509"/>
      <c r="AB164" s="279"/>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505"/>
      <c r="AY164" s="505"/>
      <c r="AZ164" s="505"/>
      <c r="BA164" s="505"/>
      <c r="BB164" s="505"/>
      <c r="BC164" s="505"/>
      <c r="BD164" s="505"/>
      <c r="BE164" s="505"/>
      <c r="BF164" s="505"/>
      <c r="BG164" s="505"/>
      <c r="BI164" s="391"/>
    </row>
    <row r="165" spans="2:62" s="249" customFormat="1">
      <c r="B165" s="498"/>
      <c r="C165" s="520"/>
      <c r="D165" s="498"/>
      <c r="E165" s="507"/>
      <c r="F165" s="507"/>
      <c r="G165" s="507"/>
      <c r="H165" s="523"/>
      <c r="I165" s="501"/>
      <c r="J165" s="507"/>
      <c r="K165" s="502"/>
      <c r="L165" s="503"/>
      <c r="M165" s="391"/>
      <c r="N165" s="391"/>
      <c r="O165" s="504"/>
      <c r="P165" s="323"/>
      <c r="Q165" s="323"/>
      <c r="R165" s="323"/>
      <c r="S165" s="323"/>
      <c r="T165" s="323"/>
      <c r="U165" s="505"/>
      <c r="V165" s="378"/>
      <c r="W165" s="323"/>
      <c r="X165" s="502"/>
      <c r="Y165" s="508"/>
      <c r="Z165" s="509"/>
      <c r="AB165" s="279"/>
      <c r="AC165" s="505"/>
      <c r="AD165" s="505"/>
      <c r="AE165" s="505"/>
      <c r="AF165" s="505"/>
      <c r="AG165" s="505"/>
      <c r="AH165" s="505"/>
      <c r="AI165" s="505"/>
      <c r="AJ165" s="505"/>
      <c r="AK165" s="505"/>
      <c r="AL165" s="505"/>
      <c r="AM165" s="505"/>
      <c r="AN165" s="505"/>
      <c r="AO165" s="505"/>
      <c r="AP165" s="505"/>
      <c r="AQ165" s="505"/>
      <c r="AR165" s="505"/>
      <c r="AS165" s="505"/>
      <c r="AT165" s="505"/>
      <c r="AU165" s="505"/>
      <c r="AV165" s="505"/>
      <c r="AW165" s="505"/>
      <c r="AX165" s="505"/>
      <c r="AY165" s="505"/>
      <c r="AZ165" s="505"/>
      <c r="BA165" s="505"/>
      <c r="BB165" s="505"/>
      <c r="BC165" s="505"/>
      <c r="BD165" s="505"/>
      <c r="BE165" s="505"/>
      <c r="BF165" s="505"/>
      <c r="BG165" s="505"/>
      <c r="BI165" s="391"/>
    </row>
    <row r="166" spans="2:62" s="249" customFormat="1">
      <c r="B166" s="498"/>
      <c r="C166" s="520"/>
      <c r="D166" s="498"/>
      <c r="E166" s="507"/>
      <c r="F166" s="507"/>
      <c r="G166" s="507"/>
      <c r="H166" s="523"/>
      <c r="I166" s="501"/>
      <c r="J166" s="507"/>
      <c r="K166" s="502"/>
      <c r="L166" s="503"/>
      <c r="M166" s="391"/>
      <c r="N166" s="391"/>
      <c r="O166" s="504"/>
      <c r="P166" s="323"/>
      <c r="Q166" s="323"/>
      <c r="R166" s="323"/>
      <c r="S166" s="323"/>
      <c r="T166" s="323"/>
      <c r="U166" s="505"/>
      <c r="V166" s="378"/>
      <c r="W166" s="323"/>
      <c r="X166" s="502"/>
      <c r="Y166" s="508"/>
      <c r="Z166" s="509"/>
      <c r="AB166" s="279"/>
      <c r="AC166" s="505"/>
      <c r="AD166" s="505"/>
      <c r="AE166" s="505"/>
      <c r="AF166" s="505"/>
      <c r="AG166" s="505"/>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c r="BB166" s="505"/>
      <c r="BC166" s="505"/>
      <c r="BD166" s="505"/>
      <c r="BE166" s="505"/>
      <c r="BF166" s="505"/>
      <c r="BG166" s="505"/>
      <c r="BI166" s="391"/>
    </row>
    <row r="167" spans="2:62" s="250" customFormat="1">
      <c r="B167" s="258"/>
      <c r="C167" s="258"/>
      <c r="D167" s="258"/>
      <c r="E167" s="258"/>
      <c r="F167" s="258"/>
      <c r="G167" s="258"/>
      <c r="H167" s="258"/>
      <c r="I167" s="258"/>
      <c r="J167" s="258"/>
      <c r="K167" s="258"/>
      <c r="L167" s="258"/>
      <c r="M167" s="258"/>
      <c r="N167" s="258"/>
      <c r="T167" s="377"/>
      <c r="U167" s="497"/>
      <c r="V167" s="378"/>
      <c r="W167" s="249"/>
      <c r="X167" s="249"/>
      <c r="Z167" s="502"/>
      <c r="AB167" s="279"/>
      <c r="AC167" s="497"/>
      <c r="AD167" s="497"/>
      <c r="AE167" s="497"/>
      <c r="AF167" s="497"/>
      <c r="AG167" s="497"/>
      <c r="AH167" s="497"/>
      <c r="AI167" s="497"/>
      <c r="AJ167" s="497"/>
      <c r="AK167" s="497"/>
      <c r="AL167" s="497"/>
      <c r="AM167" s="497"/>
      <c r="AN167" s="497"/>
      <c r="AO167" s="497"/>
      <c r="AP167" s="497"/>
      <c r="AQ167" s="497"/>
      <c r="AR167" s="497"/>
      <c r="AS167" s="497"/>
      <c r="AT167" s="497"/>
      <c r="AU167" s="497"/>
      <c r="AV167" s="497"/>
      <c r="AW167" s="497"/>
      <c r="AX167" s="497"/>
      <c r="AY167" s="497"/>
      <c r="AZ167" s="497"/>
      <c r="BA167" s="497"/>
      <c r="BB167" s="497"/>
      <c r="BC167" s="497"/>
      <c r="BD167" s="497"/>
      <c r="BE167" s="497"/>
      <c r="BF167" s="497"/>
      <c r="BG167" s="497"/>
      <c r="BH167" s="249"/>
      <c r="BI167" s="391"/>
    </row>
    <row r="168" spans="2:62" s="250" customFormat="1">
      <c r="B168" s="498"/>
      <c r="C168" s="499"/>
      <c r="D168" s="499"/>
      <c r="E168" s="499"/>
      <c r="F168" s="499"/>
      <c r="G168" s="499"/>
      <c r="H168" s="523"/>
      <c r="I168" s="501"/>
      <c r="J168" s="498"/>
      <c r="K168" s="502"/>
      <c r="L168" s="503"/>
      <c r="M168" s="391"/>
      <c r="N168" s="391"/>
      <c r="P168" s="323"/>
      <c r="Q168" s="323"/>
      <c r="R168" s="323"/>
      <c r="S168" s="323"/>
      <c r="T168" s="323"/>
      <c r="U168" s="505"/>
      <c r="V168" s="378"/>
      <c r="AB168" s="279"/>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249"/>
      <c r="BI168" s="391"/>
    </row>
    <row r="169" spans="2:62" s="250" customFormat="1">
      <c r="B169" s="498"/>
      <c r="C169" s="499"/>
      <c r="D169" s="499"/>
      <c r="E169" s="499"/>
      <c r="F169" s="499"/>
      <c r="G169" s="499"/>
      <c r="H169" s="500"/>
      <c r="I169" s="501"/>
      <c r="J169" s="498"/>
      <c r="K169" s="502"/>
      <c r="L169" s="503"/>
      <c r="M169" s="391"/>
      <c r="N169" s="391"/>
      <c r="P169" s="323"/>
      <c r="Q169" s="323"/>
      <c r="R169" s="323"/>
      <c r="S169" s="323"/>
      <c r="T169" s="323"/>
      <c r="U169" s="505"/>
      <c r="V169" s="378"/>
      <c r="AB169" s="279"/>
      <c r="AC169" s="505"/>
      <c r="AD169" s="505"/>
      <c r="AE169" s="505"/>
      <c r="AF169" s="505"/>
      <c r="AG169" s="505"/>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c r="BB169" s="505"/>
      <c r="BC169" s="505"/>
      <c r="BD169" s="505"/>
      <c r="BE169" s="505"/>
      <c r="BF169" s="505"/>
      <c r="BG169" s="505"/>
      <c r="BH169" s="249"/>
      <c r="BI169" s="391"/>
    </row>
    <row r="170" spans="2:62" s="250" customFormat="1">
      <c r="B170" s="498"/>
      <c r="C170" s="499"/>
      <c r="D170" s="499"/>
      <c r="E170" s="499"/>
      <c r="F170" s="499"/>
      <c r="G170" s="499"/>
      <c r="H170" s="500"/>
      <c r="I170" s="501"/>
      <c r="J170" s="498"/>
      <c r="K170" s="502"/>
      <c r="L170" s="503"/>
      <c r="M170" s="391"/>
      <c r="N170" s="391"/>
      <c r="P170" s="323"/>
      <c r="Q170" s="323"/>
      <c r="R170" s="323"/>
      <c r="S170" s="323"/>
      <c r="T170" s="323"/>
      <c r="U170" s="505"/>
      <c r="V170" s="378"/>
      <c r="AB170" s="279"/>
      <c r="AC170" s="505"/>
      <c r="AD170" s="505"/>
      <c r="AE170" s="505"/>
      <c r="AF170" s="505"/>
      <c r="AG170" s="505"/>
      <c r="AH170" s="505"/>
      <c r="AI170" s="505"/>
      <c r="AJ170" s="505"/>
      <c r="AK170" s="505"/>
      <c r="AL170" s="505"/>
      <c r="AM170" s="505"/>
      <c r="AN170" s="505"/>
      <c r="AO170" s="505"/>
      <c r="AP170" s="505"/>
      <c r="AQ170" s="505"/>
      <c r="AR170" s="505"/>
      <c r="AS170" s="505"/>
      <c r="AT170" s="505"/>
      <c r="AU170" s="505"/>
      <c r="AV170" s="505"/>
      <c r="AW170" s="505"/>
      <c r="AX170" s="505"/>
      <c r="AY170" s="505"/>
      <c r="AZ170" s="505"/>
      <c r="BA170" s="505"/>
      <c r="BB170" s="505"/>
      <c r="BC170" s="505"/>
      <c r="BD170" s="505"/>
      <c r="BE170" s="505"/>
      <c r="BF170" s="505"/>
      <c r="BG170" s="505"/>
      <c r="BH170" s="249"/>
      <c r="BI170" s="391"/>
    </row>
    <row r="171" spans="2:62" s="250" customFormat="1">
      <c r="B171" s="258"/>
      <c r="C171" s="258"/>
      <c r="D171" s="258"/>
      <c r="E171" s="258"/>
      <c r="F171" s="258"/>
      <c r="G171" s="258"/>
      <c r="H171" s="258"/>
      <c r="I171" s="258"/>
      <c r="J171" s="258"/>
      <c r="K171" s="258"/>
      <c r="L171" s="258"/>
      <c r="M171" s="258"/>
      <c r="N171" s="258"/>
      <c r="O171" s="316"/>
      <c r="R171" s="323"/>
      <c r="S171" s="323"/>
      <c r="T171" s="323"/>
      <c r="U171" s="323"/>
      <c r="V171" s="378"/>
      <c r="W171" s="249"/>
      <c r="X171" s="249"/>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8"/>
      <c r="AY171" s="258"/>
      <c r="AZ171" s="258"/>
      <c r="BA171" s="258"/>
      <c r="BB171" s="258"/>
      <c r="BC171" s="258"/>
      <c r="BD171" s="258"/>
      <c r="BE171" s="258"/>
      <c r="BF171" s="258"/>
      <c r="BG171" s="258"/>
      <c r="BH171" s="258"/>
      <c r="BI171" s="258"/>
    </row>
    <row r="172" spans="2:62" s="250" customFormat="1">
      <c r="B172" s="510"/>
      <c r="C172" s="372"/>
      <c r="D172" s="358"/>
      <c r="E172" s="358"/>
      <c r="F172" s="372"/>
      <c r="G172" s="358"/>
      <c r="H172" s="358"/>
      <c r="I172" s="371"/>
      <c r="J172" s="357"/>
      <c r="K172" s="258"/>
      <c r="L172" s="258"/>
      <c r="M172" s="258"/>
      <c r="N172" s="372"/>
      <c r="T172" s="377"/>
      <c r="U172" s="377"/>
      <c r="V172" s="378"/>
      <c r="W172" s="249"/>
      <c r="X172" s="249"/>
      <c r="AB172" s="279"/>
      <c r="AC172" s="511"/>
      <c r="AD172" s="511"/>
      <c r="AE172" s="511"/>
      <c r="AF172" s="511"/>
      <c r="AG172" s="511"/>
      <c r="AH172" s="511"/>
      <c r="AI172" s="511"/>
      <c r="AJ172" s="511"/>
      <c r="AK172" s="511"/>
      <c r="AL172" s="511"/>
      <c r="AM172" s="511"/>
      <c r="AN172" s="511"/>
      <c r="AO172" s="511"/>
      <c r="AP172" s="511"/>
      <c r="AQ172" s="511"/>
      <c r="AR172" s="511"/>
      <c r="AS172" s="511"/>
      <c r="AT172" s="511"/>
      <c r="AU172" s="511"/>
      <c r="AV172" s="511"/>
      <c r="AW172" s="511"/>
      <c r="AX172" s="511"/>
      <c r="AY172" s="511"/>
      <c r="AZ172" s="511"/>
      <c r="BA172" s="511"/>
      <c r="BB172" s="511"/>
      <c r="BC172" s="511"/>
      <c r="BD172" s="511"/>
      <c r="BE172" s="511"/>
      <c r="BF172" s="511"/>
      <c r="BG172" s="511"/>
      <c r="BH172" s="512"/>
      <c r="BI172" s="512"/>
      <c r="BJ172" s="513"/>
    </row>
    <row r="173" spans="2:62" s="250" customFormat="1">
      <c r="B173" s="510"/>
      <c r="C173" s="372"/>
      <c r="D173" s="358"/>
      <c r="E173" s="358"/>
      <c r="F173" s="373"/>
      <c r="G173" s="358"/>
      <c r="H173" s="358"/>
      <c r="I173" s="371"/>
      <c r="J173" s="357"/>
      <c r="K173" s="258"/>
      <c r="L173" s="258"/>
      <c r="M173" s="258"/>
      <c r="N173" s="372"/>
      <c r="T173" s="377"/>
      <c r="U173" s="377"/>
      <c r="V173" s="378"/>
      <c r="W173" s="249"/>
      <c r="X173" s="249"/>
      <c r="AB173" s="279"/>
      <c r="AC173" s="511"/>
      <c r="AD173" s="511"/>
      <c r="AE173" s="511"/>
      <c r="AF173" s="511"/>
      <c r="AG173" s="511"/>
      <c r="AH173" s="511"/>
      <c r="AI173" s="511"/>
      <c r="AJ173" s="511"/>
      <c r="AK173" s="511"/>
      <c r="AL173" s="511"/>
      <c r="AM173" s="511"/>
      <c r="AN173" s="511"/>
      <c r="AO173" s="511"/>
      <c r="AP173" s="511"/>
      <c r="AQ173" s="511"/>
      <c r="AR173" s="511"/>
      <c r="AS173" s="511"/>
      <c r="AT173" s="511"/>
      <c r="AU173" s="511"/>
      <c r="AV173" s="511"/>
      <c r="AW173" s="511"/>
      <c r="AX173" s="511"/>
      <c r="AY173" s="511"/>
      <c r="AZ173" s="511"/>
      <c r="BA173" s="511"/>
      <c r="BB173" s="511"/>
      <c r="BC173" s="511"/>
      <c r="BD173" s="511"/>
      <c r="BE173" s="511"/>
      <c r="BF173" s="511"/>
      <c r="BG173" s="511"/>
      <c r="BH173" s="514"/>
      <c r="BI173" s="515"/>
      <c r="BJ173" s="249"/>
    </row>
    <row r="174" spans="2:62" s="250" customFormat="1">
      <c r="B174" s="510"/>
      <c r="C174" s="516"/>
      <c r="D174" s="358"/>
      <c r="E174" s="358"/>
      <c r="F174" s="356"/>
      <c r="G174" s="358"/>
      <c r="H174" s="358"/>
      <c r="I174" s="371"/>
      <c r="J174" s="357"/>
      <c r="K174" s="258"/>
      <c r="L174" s="258"/>
      <c r="M174" s="258"/>
      <c r="N174" s="372"/>
      <c r="O174" s="517"/>
      <c r="T174" s="377"/>
      <c r="U174" s="377"/>
      <c r="V174" s="378"/>
      <c r="W174" s="249"/>
      <c r="X174" s="249"/>
      <c r="BH174" s="518"/>
      <c r="BI174" s="513"/>
    </row>
    <row r="175" spans="2:62" s="250" customFormat="1">
      <c r="J175" s="519"/>
      <c r="T175" s="377"/>
      <c r="U175" s="377"/>
      <c r="V175" s="378"/>
      <c r="W175" s="249"/>
      <c r="X175" s="249"/>
      <c r="BH175" s="249"/>
      <c r="BI175" s="249"/>
    </row>
    <row r="176" spans="2:62" s="250" customFormat="1">
      <c r="B176" s="258"/>
      <c r="C176" s="258"/>
      <c r="D176" s="258"/>
      <c r="E176" s="258"/>
      <c r="F176" s="258"/>
      <c r="G176" s="258"/>
      <c r="H176" s="258"/>
      <c r="I176" s="258"/>
      <c r="J176" s="258"/>
      <c r="K176" s="258"/>
      <c r="L176" s="258"/>
      <c r="M176" s="376"/>
      <c r="N176" s="257"/>
      <c r="T176" s="377"/>
      <c r="U176" s="377"/>
      <c r="V176" s="378"/>
      <c r="W176" s="249"/>
      <c r="X176" s="249"/>
      <c r="BH176" s="249"/>
      <c r="BI176" s="249"/>
    </row>
    <row r="177" spans="2:61" s="250" customFormat="1">
      <c r="B177" s="257"/>
      <c r="C177" s="257"/>
      <c r="D177" s="258"/>
      <c r="E177" s="258"/>
      <c r="F177" s="258"/>
      <c r="G177" s="258"/>
      <c r="H177" s="257"/>
      <c r="I177" s="371"/>
      <c r="J177" s="257"/>
      <c r="K177" s="257"/>
      <c r="L177" s="371"/>
      <c r="M177" s="371"/>
      <c r="N177" s="371"/>
      <c r="P177" s="491"/>
      <c r="Q177" s="491"/>
      <c r="R177" s="491"/>
      <c r="S177" s="491"/>
      <c r="T177" s="492"/>
      <c r="U177" s="493"/>
      <c r="V177" s="378"/>
      <c r="W177" s="491"/>
      <c r="X177" s="491"/>
      <c r="Y177" s="494"/>
      <c r="Z177" s="494"/>
      <c r="AB177" s="495"/>
      <c r="AC177" s="495"/>
      <c r="AD177" s="496"/>
      <c r="AE177" s="496"/>
      <c r="AF177" s="496"/>
      <c r="AG177" s="496"/>
      <c r="AH177" s="496"/>
      <c r="AI177" s="496"/>
      <c r="AJ177" s="496"/>
      <c r="AK177" s="496"/>
      <c r="AL177" s="496"/>
      <c r="AM177" s="496"/>
      <c r="AN177" s="496"/>
      <c r="AO177" s="496"/>
      <c r="AP177" s="496"/>
      <c r="AQ177" s="496"/>
      <c r="AR177" s="496"/>
      <c r="AS177" s="496"/>
      <c r="AT177" s="496"/>
      <c r="AU177" s="496"/>
      <c r="AV177" s="496"/>
      <c r="AW177" s="496"/>
      <c r="AX177" s="496"/>
      <c r="AY177" s="496"/>
      <c r="AZ177" s="496"/>
      <c r="BA177" s="496"/>
      <c r="BB177" s="496"/>
      <c r="BC177" s="496"/>
      <c r="BD177" s="496"/>
      <c r="BE177" s="496"/>
      <c r="BF177" s="496"/>
      <c r="BG177" s="496"/>
      <c r="BH177" s="249"/>
      <c r="BI177" s="249"/>
    </row>
    <row r="178" spans="2:61" s="250" customFormat="1">
      <c r="B178" s="258"/>
      <c r="C178" s="258"/>
      <c r="D178" s="258"/>
      <c r="E178" s="258"/>
      <c r="F178" s="258"/>
      <c r="G178" s="258"/>
      <c r="H178" s="258"/>
      <c r="I178" s="258"/>
      <c r="J178" s="258"/>
      <c r="K178" s="258"/>
      <c r="L178" s="258"/>
      <c r="M178" s="258"/>
      <c r="N178" s="258"/>
      <c r="T178" s="377"/>
      <c r="V178" s="378"/>
      <c r="W178" s="249"/>
      <c r="X178" s="249"/>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7"/>
      <c r="AY178" s="497"/>
      <c r="AZ178" s="497"/>
      <c r="BA178" s="497"/>
      <c r="BB178" s="497"/>
      <c r="BC178" s="497"/>
      <c r="BD178" s="497"/>
      <c r="BE178" s="497"/>
      <c r="BF178" s="497"/>
      <c r="BG178" s="497"/>
      <c r="BH178" s="249"/>
      <c r="BI178" s="249"/>
    </row>
    <row r="179" spans="2:61" s="279" customFormat="1">
      <c r="B179" s="498"/>
      <c r="C179" s="499"/>
      <c r="D179" s="499"/>
      <c r="E179" s="499"/>
      <c r="F179" s="499"/>
      <c r="G179" s="499"/>
      <c r="H179" s="500"/>
      <c r="I179" s="501"/>
      <c r="J179" s="498"/>
      <c r="K179" s="502"/>
      <c r="L179" s="503"/>
      <c r="M179" s="391"/>
      <c r="N179" s="391"/>
      <c r="O179" s="504"/>
      <c r="P179" s="323"/>
      <c r="Q179" s="323"/>
      <c r="R179" s="323"/>
      <c r="S179" s="323"/>
      <c r="T179" s="323"/>
      <c r="U179" s="505"/>
      <c r="V179" s="378"/>
      <c r="W179" s="249"/>
      <c r="X179" s="249"/>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5"/>
      <c r="AY179" s="505"/>
      <c r="AZ179" s="505"/>
      <c r="BA179" s="505"/>
      <c r="BB179" s="505"/>
      <c r="BC179" s="505"/>
      <c r="BD179" s="505"/>
      <c r="BE179" s="505"/>
      <c r="BF179" s="505"/>
      <c r="BG179" s="505"/>
      <c r="BH179" s="249"/>
      <c r="BI179" s="391"/>
    </row>
    <row r="180" spans="2:61" s="279" customFormat="1">
      <c r="B180" s="498"/>
      <c r="C180" s="499"/>
      <c r="D180" s="499"/>
      <c r="E180" s="499"/>
      <c r="F180" s="499"/>
      <c r="G180" s="499"/>
      <c r="H180" s="500"/>
      <c r="I180" s="501"/>
      <c r="J180" s="498"/>
      <c r="K180" s="502"/>
      <c r="L180" s="503"/>
      <c r="M180" s="391"/>
      <c r="N180" s="391"/>
      <c r="O180" s="504"/>
      <c r="P180" s="323"/>
      <c r="Q180" s="323"/>
      <c r="R180" s="323"/>
      <c r="S180" s="323"/>
      <c r="T180" s="323"/>
      <c r="U180" s="505"/>
      <c r="V180" s="378"/>
      <c r="W180" s="249"/>
      <c r="X180" s="249"/>
      <c r="AC180" s="505"/>
      <c r="AD180" s="505"/>
      <c r="AE180" s="505"/>
      <c r="AF180" s="505"/>
      <c r="AG180" s="505"/>
      <c r="AH180" s="505"/>
      <c r="AI180" s="505"/>
      <c r="AJ180" s="505"/>
      <c r="AK180" s="505"/>
      <c r="AL180" s="505"/>
      <c r="AM180" s="505"/>
      <c r="AN180" s="505"/>
      <c r="AO180" s="505"/>
      <c r="AP180" s="505"/>
      <c r="AQ180" s="505"/>
      <c r="AR180" s="505"/>
      <c r="AS180" s="505"/>
      <c r="AT180" s="505"/>
      <c r="AU180" s="505"/>
      <c r="AV180" s="505"/>
      <c r="AW180" s="505"/>
      <c r="AX180" s="505"/>
      <c r="AY180" s="505"/>
      <c r="AZ180" s="505"/>
      <c r="BA180" s="505"/>
      <c r="BB180" s="505"/>
      <c r="BC180" s="505"/>
      <c r="BD180" s="505"/>
      <c r="BE180" s="505"/>
      <c r="BF180" s="505"/>
      <c r="BG180" s="505"/>
      <c r="BH180" s="249"/>
      <c r="BI180" s="391"/>
    </row>
    <row r="181" spans="2:61" s="279" customFormat="1">
      <c r="B181" s="498"/>
      <c r="C181" s="499"/>
      <c r="D181" s="499"/>
      <c r="E181" s="499"/>
      <c r="F181" s="499"/>
      <c r="G181" s="499"/>
      <c r="H181" s="500"/>
      <c r="I181" s="501"/>
      <c r="J181" s="498"/>
      <c r="K181" s="502"/>
      <c r="L181" s="503"/>
      <c r="M181" s="391"/>
      <c r="N181" s="391"/>
      <c r="O181" s="504"/>
      <c r="P181" s="323"/>
      <c r="Q181" s="323"/>
      <c r="R181" s="323"/>
      <c r="S181" s="323"/>
      <c r="T181" s="323"/>
      <c r="U181" s="505"/>
      <c r="V181" s="378"/>
      <c r="W181" s="249"/>
      <c r="X181" s="249"/>
      <c r="AC181" s="505"/>
      <c r="AD181" s="505"/>
      <c r="AE181" s="505"/>
      <c r="AF181" s="505"/>
      <c r="AG181" s="505"/>
      <c r="AH181" s="505"/>
      <c r="AI181" s="505"/>
      <c r="AJ181" s="505"/>
      <c r="AK181" s="505"/>
      <c r="AL181" s="505"/>
      <c r="AM181" s="505"/>
      <c r="AN181" s="505"/>
      <c r="AO181" s="505"/>
      <c r="AP181" s="505"/>
      <c r="AQ181" s="505"/>
      <c r="AR181" s="505"/>
      <c r="AS181" s="505"/>
      <c r="AT181" s="505"/>
      <c r="AU181" s="505"/>
      <c r="AV181" s="505"/>
      <c r="AW181" s="505"/>
      <c r="AX181" s="505"/>
      <c r="AY181" s="505"/>
      <c r="AZ181" s="505"/>
      <c r="BA181" s="505"/>
      <c r="BB181" s="505"/>
      <c r="BC181" s="505"/>
      <c r="BD181" s="505"/>
      <c r="BE181" s="505"/>
      <c r="BF181" s="505"/>
      <c r="BG181" s="505"/>
      <c r="BH181" s="249"/>
      <c r="BI181" s="391"/>
    </row>
    <row r="182" spans="2:61" s="279" customFormat="1">
      <c r="B182" s="498"/>
      <c r="C182" s="499"/>
      <c r="D182" s="499"/>
      <c r="E182" s="499"/>
      <c r="F182" s="499"/>
      <c r="G182" s="499"/>
      <c r="H182" s="500"/>
      <c r="I182" s="501"/>
      <c r="J182" s="498"/>
      <c r="K182" s="502"/>
      <c r="L182" s="503"/>
      <c r="M182" s="391"/>
      <c r="N182" s="391"/>
      <c r="O182" s="504"/>
      <c r="P182" s="323"/>
      <c r="Q182" s="323"/>
      <c r="R182" s="323"/>
      <c r="S182" s="323"/>
      <c r="T182" s="323"/>
      <c r="U182" s="505"/>
      <c r="V182" s="378"/>
      <c r="W182" s="249"/>
      <c r="X182" s="249"/>
      <c r="AC182" s="505"/>
      <c r="AD182" s="505"/>
      <c r="AE182" s="505"/>
      <c r="AF182" s="505"/>
      <c r="AG182" s="505"/>
      <c r="AH182" s="505"/>
      <c r="AI182" s="505"/>
      <c r="AJ182" s="505"/>
      <c r="AK182" s="505"/>
      <c r="AL182" s="505"/>
      <c r="AM182" s="505"/>
      <c r="AN182" s="505"/>
      <c r="AO182" s="505"/>
      <c r="AP182" s="505"/>
      <c r="AQ182" s="505"/>
      <c r="AR182" s="505"/>
      <c r="AS182" s="505"/>
      <c r="AT182" s="505"/>
      <c r="AU182" s="505"/>
      <c r="AV182" s="505"/>
      <c r="AW182" s="505"/>
      <c r="AX182" s="505"/>
      <c r="AY182" s="505"/>
      <c r="AZ182" s="505"/>
      <c r="BA182" s="505"/>
      <c r="BB182" s="505"/>
      <c r="BC182" s="505"/>
      <c r="BD182" s="505"/>
      <c r="BE182" s="505"/>
      <c r="BF182" s="505"/>
      <c r="BG182" s="505"/>
      <c r="BH182" s="249"/>
      <c r="BI182" s="391"/>
    </row>
    <row r="183" spans="2:61" s="279" customFormat="1">
      <c r="B183" s="498"/>
      <c r="C183" s="499"/>
      <c r="D183" s="499"/>
      <c r="E183" s="499"/>
      <c r="F183" s="499"/>
      <c r="G183" s="499"/>
      <c r="H183" s="500"/>
      <c r="I183" s="501"/>
      <c r="J183" s="498"/>
      <c r="K183" s="502"/>
      <c r="L183" s="503"/>
      <c r="M183" s="391"/>
      <c r="N183" s="391"/>
      <c r="O183" s="504"/>
      <c r="P183" s="323"/>
      <c r="Q183" s="323"/>
      <c r="R183" s="323"/>
      <c r="S183" s="323"/>
      <c r="T183" s="323"/>
      <c r="U183" s="505"/>
      <c r="V183" s="378"/>
      <c r="W183" s="249"/>
      <c r="X183" s="249"/>
      <c r="AC183" s="505"/>
      <c r="AD183" s="505"/>
      <c r="AE183" s="505"/>
      <c r="AF183" s="505"/>
      <c r="AG183" s="505"/>
      <c r="AH183" s="505"/>
      <c r="AI183" s="505"/>
      <c r="AJ183" s="505"/>
      <c r="AK183" s="505"/>
      <c r="AL183" s="505"/>
      <c r="AM183" s="505"/>
      <c r="AN183" s="505"/>
      <c r="AO183" s="505"/>
      <c r="AP183" s="505"/>
      <c r="AQ183" s="505"/>
      <c r="AR183" s="505"/>
      <c r="AS183" s="505"/>
      <c r="AT183" s="505"/>
      <c r="AU183" s="505"/>
      <c r="AV183" s="505"/>
      <c r="AW183" s="505"/>
      <c r="AX183" s="505"/>
      <c r="AY183" s="505"/>
      <c r="AZ183" s="505"/>
      <c r="BA183" s="505"/>
      <c r="BB183" s="505"/>
      <c r="BC183" s="505"/>
      <c r="BD183" s="505"/>
      <c r="BE183" s="505"/>
      <c r="BF183" s="505"/>
      <c r="BG183" s="505"/>
      <c r="BH183" s="249"/>
      <c r="BI183" s="391"/>
    </row>
    <row r="184" spans="2:61" s="279" customFormat="1">
      <c r="B184" s="498"/>
      <c r="C184" s="499"/>
      <c r="D184" s="499"/>
      <c r="E184" s="499"/>
      <c r="F184" s="499"/>
      <c r="G184" s="499"/>
      <c r="H184" s="500"/>
      <c r="I184" s="501"/>
      <c r="J184" s="498"/>
      <c r="K184" s="502"/>
      <c r="L184" s="503"/>
      <c r="M184" s="391"/>
      <c r="N184" s="391"/>
      <c r="O184" s="504"/>
      <c r="P184" s="323"/>
      <c r="Q184" s="323"/>
      <c r="R184" s="323"/>
      <c r="S184" s="323"/>
      <c r="T184" s="323"/>
      <c r="U184" s="505"/>
      <c r="V184" s="378"/>
      <c r="W184" s="249"/>
      <c r="X184" s="249"/>
      <c r="AC184" s="505"/>
      <c r="AD184" s="505"/>
      <c r="AE184" s="505"/>
      <c r="AF184" s="505"/>
      <c r="AG184" s="505"/>
      <c r="AH184" s="505"/>
      <c r="AI184" s="505"/>
      <c r="AJ184" s="505"/>
      <c r="AK184" s="505"/>
      <c r="AL184" s="505"/>
      <c r="AM184" s="505"/>
      <c r="AN184" s="505"/>
      <c r="AO184" s="505"/>
      <c r="AP184" s="505"/>
      <c r="AQ184" s="505"/>
      <c r="AR184" s="505"/>
      <c r="AS184" s="505"/>
      <c r="AT184" s="505"/>
      <c r="AU184" s="505"/>
      <c r="AV184" s="505"/>
      <c r="AW184" s="505"/>
      <c r="AX184" s="505"/>
      <c r="AY184" s="505"/>
      <c r="AZ184" s="505"/>
      <c r="BA184" s="505"/>
      <c r="BB184" s="505"/>
      <c r="BC184" s="505"/>
      <c r="BD184" s="505"/>
      <c r="BE184" s="505"/>
      <c r="BF184" s="505"/>
      <c r="BG184" s="505"/>
      <c r="BH184" s="249"/>
      <c r="BI184" s="391"/>
    </row>
    <row r="185" spans="2:61" s="279" customFormat="1">
      <c r="B185" s="498"/>
      <c r="C185" s="499"/>
      <c r="D185" s="499"/>
      <c r="E185" s="499"/>
      <c r="F185" s="499"/>
      <c r="G185" s="499"/>
      <c r="H185" s="500"/>
      <c r="I185" s="501"/>
      <c r="J185" s="498"/>
      <c r="K185" s="502"/>
      <c r="L185" s="503"/>
      <c r="M185" s="391"/>
      <c r="N185" s="391"/>
      <c r="O185" s="504"/>
      <c r="P185" s="323"/>
      <c r="Q185" s="323"/>
      <c r="R185" s="323"/>
      <c r="S185" s="323"/>
      <c r="T185" s="323"/>
      <c r="U185" s="505"/>
      <c r="V185" s="378"/>
      <c r="W185" s="249"/>
      <c r="X185" s="249"/>
      <c r="AC185" s="505"/>
      <c r="AD185" s="505"/>
      <c r="AE185" s="505"/>
      <c r="AF185" s="505"/>
      <c r="AG185" s="505"/>
      <c r="AH185" s="505"/>
      <c r="AI185" s="505"/>
      <c r="AJ185" s="505"/>
      <c r="AK185" s="505"/>
      <c r="AL185" s="505"/>
      <c r="AM185" s="505"/>
      <c r="AN185" s="505"/>
      <c r="AO185" s="505"/>
      <c r="AP185" s="505"/>
      <c r="AQ185" s="505"/>
      <c r="AR185" s="505"/>
      <c r="AS185" s="505"/>
      <c r="AT185" s="505"/>
      <c r="AU185" s="505"/>
      <c r="AV185" s="505"/>
      <c r="AW185" s="505"/>
      <c r="AX185" s="505"/>
      <c r="AY185" s="505"/>
      <c r="AZ185" s="505"/>
      <c r="BA185" s="505"/>
      <c r="BB185" s="505"/>
      <c r="BC185" s="505"/>
      <c r="BD185" s="505"/>
      <c r="BE185" s="505"/>
      <c r="BF185" s="505"/>
      <c r="BG185" s="505"/>
      <c r="BH185" s="249"/>
      <c r="BI185" s="391"/>
    </row>
    <row r="186" spans="2:61" s="279" customFormat="1">
      <c r="B186" s="498"/>
      <c r="C186" s="499"/>
      <c r="D186" s="499"/>
      <c r="E186" s="499"/>
      <c r="F186" s="499"/>
      <c r="G186" s="499"/>
      <c r="H186" s="500"/>
      <c r="I186" s="501"/>
      <c r="J186" s="498"/>
      <c r="K186" s="502"/>
      <c r="L186" s="503"/>
      <c r="M186" s="391"/>
      <c r="N186" s="391"/>
      <c r="O186" s="504"/>
      <c r="P186" s="323"/>
      <c r="Q186" s="323"/>
      <c r="R186" s="323"/>
      <c r="S186" s="323"/>
      <c r="T186" s="323"/>
      <c r="U186" s="505"/>
      <c r="V186" s="378"/>
      <c r="W186" s="249"/>
      <c r="X186" s="249"/>
      <c r="AC186" s="505"/>
      <c r="AD186" s="505"/>
      <c r="AE186" s="505"/>
      <c r="AF186" s="505"/>
      <c r="AG186" s="505"/>
      <c r="AH186" s="505"/>
      <c r="AI186" s="505"/>
      <c r="AJ186" s="505"/>
      <c r="AK186" s="505"/>
      <c r="AL186" s="505"/>
      <c r="AM186" s="505"/>
      <c r="AN186" s="505"/>
      <c r="AO186" s="505"/>
      <c r="AP186" s="505"/>
      <c r="AQ186" s="505"/>
      <c r="AR186" s="505"/>
      <c r="AS186" s="505"/>
      <c r="AT186" s="505"/>
      <c r="AU186" s="505"/>
      <c r="AV186" s="505"/>
      <c r="AW186" s="505"/>
      <c r="AX186" s="505"/>
      <c r="AY186" s="505"/>
      <c r="AZ186" s="505"/>
      <c r="BA186" s="505"/>
      <c r="BB186" s="505"/>
      <c r="BC186" s="505"/>
      <c r="BD186" s="505"/>
      <c r="BE186" s="505"/>
      <c r="BF186" s="505"/>
      <c r="BG186" s="505"/>
      <c r="BH186" s="249"/>
      <c r="BI186" s="391"/>
    </row>
    <row r="187" spans="2:61" s="279" customFormat="1">
      <c r="B187" s="498"/>
      <c r="C187" s="499"/>
      <c r="D187" s="499"/>
      <c r="E187" s="499"/>
      <c r="F187" s="499"/>
      <c r="G187" s="499"/>
      <c r="H187" s="500"/>
      <c r="I187" s="501"/>
      <c r="J187" s="498"/>
      <c r="K187" s="502"/>
      <c r="L187" s="503"/>
      <c r="M187" s="391"/>
      <c r="N187" s="391"/>
      <c r="P187" s="323"/>
      <c r="Q187" s="323"/>
      <c r="R187" s="323"/>
      <c r="S187" s="323"/>
      <c r="T187" s="323"/>
      <c r="U187" s="505"/>
      <c r="V187" s="378"/>
      <c r="W187" s="249"/>
      <c r="X187" s="249"/>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c r="BC187" s="505"/>
      <c r="BD187" s="505"/>
      <c r="BE187" s="505"/>
      <c r="BF187" s="505"/>
      <c r="BG187" s="505"/>
      <c r="BH187" s="249"/>
      <c r="BI187" s="391"/>
    </row>
    <row r="188" spans="2:61" s="279" customFormat="1">
      <c r="B188" s="498"/>
      <c r="C188" s="499"/>
      <c r="D188" s="499"/>
      <c r="E188" s="499"/>
      <c r="F188" s="499"/>
      <c r="G188" s="499"/>
      <c r="H188" s="500"/>
      <c r="I188" s="501"/>
      <c r="J188" s="498"/>
      <c r="K188" s="502"/>
      <c r="L188" s="503"/>
      <c r="M188" s="391"/>
      <c r="N188" s="391"/>
      <c r="P188" s="323"/>
      <c r="Q188" s="323"/>
      <c r="R188" s="323"/>
      <c r="S188" s="323"/>
      <c r="T188" s="323"/>
      <c r="U188" s="505"/>
      <c r="V188" s="378"/>
      <c r="W188" s="249"/>
      <c r="X188" s="249"/>
      <c r="AC188" s="505"/>
      <c r="AD188" s="505"/>
      <c r="AE188" s="505"/>
      <c r="AF188" s="505"/>
      <c r="AG188" s="505"/>
      <c r="AH188" s="505"/>
      <c r="AI188" s="505"/>
      <c r="AJ188" s="505"/>
      <c r="AK188" s="505"/>
      <c r="AL188" s="505"/>
      <c r="AM188" s="505"/>
      <c r="AN188" s="505"/>
      <c r="AO188" s="505"/>
      <c r="AP188" s="505"/>
      <c r="AQ188" s="505"/>
      <c r="AR188" s="505"/>
      <c r="AS188" s="505"/>
      <c r="AT188" s="505"/>
      <c r="AU188" s="505"/>
      <c r="AV188" s="505"/>
      <c r="AW188" s="505"/>
      <c r="AX188" s="505"/>
      <c r="AY188" s="505"/>
      <c r="AZ188" s="505"/>
      <c r="BA188" s="505"/>
      <c r="BB188" s="505"/>
      <c r="BC188" s="505"/>
      <c r="BD188" s="505"/>
      <c r="BE188" s="505"/>
      <c r="BF188" s="505"/>
      <c r="BG188" s="505"/>
      <c r="BH188" s="249"/>
      <c r="BI188" s="391"/>
    </row>
    <row r="189" spans="2:61" s="250" customFormat="1">
      <c r="B189" s="258"/>
      <c r="C189" s="258"/>
      <c r="D189" s="258"/>
      <c r="E189" s="258"/>
      <c r="F189" s="258"/>
      <c r="G189" s="258"/>
      <c r="H189" s="258"/>
      <c r="I189" s="258"/>
      <c r="J189" s="258"/>
      <c r="K189" s="258"/>
      <c r="L189" s="258"/>
      <c r="M189" s="258"/>
      <c r="N189" s="258"/>
      <c r="O189" s="316"/>
      <c r="T189" s="377"/>
      <c r="U189" s="377"/>
      <c r="V189" s="378"/>
      <c r="W189" s="249"/>
      <c r="X189" s="249"/>
      <c r="AB189" s="279"/>
      <c r="AC189" s="497"/>
      <c r="AD189" s="497"/>
      <c r="AE189" s="497"/>
      <c r="AF189" s="497"/>
      <c r="AG189" s="497"/>
      <c r="AH189" s="497"/>
      <c r="AI189" s="497"/>
      <c r="AJ189" s="497"/>
      <c r="AK189" s="497"/>
      <c r="AL189" s="497"/>
      <c r="AM189" s="497"/>
      <c r="AN189" s="497"/>
      <c r="AO189" s="497"/>
      <c r="AP189" s="497"/>
      <c r="AQ189" s="497"/>
      <c r="AR189" s="497"/>
      <c r="AS189" s="497"/>
      <c r="AT189" s="497"/>
      <c r="AU189" s="497"/>
      <c r="AV189" s="497"/>
      <c r="AW189" s="497"/>
      <c r="AX189" s="497"/>
      <c r="AY189" s="497"/>
      <c r="AZ189" s="497"/>
      <c r="BA189" s="497"/>
      <c r="BB189" s="497"/>
      <c r="BC189" s="497"/>
      <c r="BD189" s="497"/>
      <c r="BE189" s="497"/>
      <c r="BF189" s="497"/>
      <c r="BG189" s="497"/>
      <c r="BH189" s="249"/>
      <c r="BI189" s="391"/>
    </row>
    <row r="190" spans="2:61" s="250" customFormat="1">
      <c r="B190" s="498"/>
      <c r="C190" s="520"/>
      <c r="D190" s="499"/>
      <c r="E190" s="499"/>
      <c r="F190" s="499"/>
      <c r="G190" s="499"/>
      <c r="H190" s="500"/>
      <c r="I190" s="501"/>
      <c r="J190" s="498"/>
      <c r="K190" s="502"/>
      <c r="L190" s="503"/>
      <c r="M190" s="391"/>
      <c r="N190" s="391"/>
      <c r="P190" s="323"/>
      <c r="Q190" s="323"/>
      <c r="R190" s="323"/>
      <c r="S190" s="323"/>
      <c r="T190" s="323"/>
      <c r="U190" s="505"/>
      <c r="V190" s="378"/>
      <c r="W190" s="249"/>
      <c r="X190" s="249"/>
      <c r="AB190" s="279"/>
      <c r="AC190" s="505"/>
      <c r="AD190" s="505"/>
      <c r="AE190" s="505"/>
      <c r="AF190" s="505"/>
      <c r="AG190" s="505"/>
      <c r="AH190" s="505"/>
      <c r="AI190" s="505"/>
      <c r="AJ190" s="505"/>
      <c r="AK190" s="505"/>
      <c r="AL190" s="505"/>
      <c r="AM190" s="505"/>
      <c r="AN190" s="505"/>
      <c r="AO190" s="505"/>
      <c r="AP190" s="505"/>
      <c r="AQ190" s="505"/>
      <c r="AR190" s="505"/>
      <c r="AS190" s="505"/>
      <c r="AT190" s="505"/>
      <c r="AU190" s="505"/>
      <c r="AV190" s="505"/>
      <c r="AW190" s="505"/>
      <c r="AX190" s="505"/>
      <c r="AY190" s="505"/>
      <c r="AZ190" s="505"/>
      <c r="BA190" s="505"/>
      <c r="BB190" s="505"/>
      <c r="BC190" s="505"/>
      <c r="BD190" s="505"/>
      <c r="BE190" s="505"/>
      <c r="BF190" s="505"/>
      <c r="BG190" s="505"/>
      <c r="BH190" s="249"/>
      <c r="BI190" s="391"/>
    </row>
    <row r="191" spans="2:61" s="250" customFormat="1">
      <c r="B191" s="498"/>
      <c r="C191" s="520"/>
      <c r="D191" s="521"/>
      <c r="E191" s="520"/>
      <c r="F191" s="498"/>
      <c r="G191" s="520"/>
      <c r="H191" s="500"/>
      <c r="I191" s="501"/>
      <c r="J191" s="501"/>
      <c r="K191" s="502"/>
      <c r="L191" s="503"/>
      <c r="M191" s="391"/>
      <c r="N191" s="391"/>
      <c r="P191" s="323"/>
      <c r="Q191" s="323"/>
      <c r="R191" s="323"/>
      <c r="S191" s="323"/>
      <c r="T191" s="323"/>
      <c r="U191" s="505"/>
      <c r="V191" s="378"/>
      <c r="W191" s="249"/>
      <c r="X191" s="249"/>
      <c r="AB191" s="279"/>
      <c r="AC191" s="505"/>
      <c r="AD191" s="505"/>
      <c r="AE191" s="505"/>
      <c r="AF191" s="505"/>
      <c r="AG191" s="505"/>
      <c r="AH191" s="505"/>
      <c r="AI191" s="505"/>
      <c r="AJ191" s="505"/>
      <c r="AK191" s="505"/>
      <c r="AL191" s="505"/>
      <c r="AM191" s="505"/>
      <c r="AN191" s="505"/>
      <c r="AO191" s="505"/>
      <c r="AP191" s="505"/>
      <c r="AQ191" s="505"/>
      <c r="AR191" s="505"/>
      <c r="AS191" s="505"/>
      <c r="AT191" s="505"/>
      <c r="AU191" s="505"/>
      <c r="AV191" s="505"/>
      <c r="AW191" s="505"/>
      <c r="AX191" s="505"/>
      <c r="AY191" s="505"/>
      <c r="AZ191" s="505"/>
      <c r="BA191" s="505"/>
      <c r="BB191" s="505"/>
      <c r="BC191" s="505"/>
      <c r="BD191" s="505"/>
      <c r="BE191" s="505"/>
      <c r="BF191" s="505"/>
      <c r="BG191" s="505"/>
      <c r="BH191" s="249"/>
      <c r="BI191" s="391"/>
    </row>
    <row r="192" spans="2:61" s="250" customFormat="1">
      <c r="B192" s="498"/>
      <c r="C192" s="520"/>
      <c r="D192" s="522"/>
      <c r="E192" s="520"/>
      <c r="F192" s="249"/>
      <c r="G192" s="520"/>
      <c r="H192" s="500"/>
      <c r="I192" s="501"/>
      <c r="J192" s="498"/>
      <c r="K192" s="502"/>
      <c r="L192" s="503"/>
      <c r="M192" s="391"/>
      <c r="N192" s="391"/>
      <c r="P192" s="323"/>
      <c r="Q192" s="323"/>
      <c r="R192" s="323"/>
      <c r="S192" s="323"/>
      <c r="T192" s="323"/>
      <c r="U192" s="505"/>
      <c r="V192" s="378"/>
      <c r="W192" s="249"/>
      <c r="X192" s="249"/>
      <c r="AB192" s="279"/>
      <c r="AC192" s="505"/>
      <c r="AD192" s="505"/>
      <c r="AE192" s="505"/>
      <c r="AF192" s="505"/>
      <c r="AG192" s="505"/>
      <c r="AH192" s="505"/>
      <c r="AI192" s="505"/>
      <c r="AJ192" s="505"/>
      <c r="AK192" s="505"/>
      <c r="AL192" s="505"/>
      <c r="AM192" s="505"/>
      <c r="AN192" s="505"/>
      <c r="AO192" s="505"/>
      <c r="AP192" s="505"/>
      <c r="AQ192" s="505"/>
      <c r="AR192" s="505"/>
      <c r="AS192" s="505"/>
      <c r="AT192" s="505"/>
      <c r="AU192" s="505"/>
      <c r="AV192" s="505"/>
      <c r="AW192" s="505"/>
      <c r="AX192" s="505"/>
      <c r="AY192" s="505"/>
      <c r="AZ192" s="505"/>
      <c r="BA192" s="505"/>
      <c r="BB192" s="505"/>
      <c r="BC192" s="505"/>
      <c r="BD192" s="505"/>
      <c r="BE192" s="505"/>
      <c r="BF192" s="505"/>
      <c r="BG192" s="505"/>
      <c r="BH192" s="249"/>
      <c r="BI192" s="391"/>
    </row>
    <row r="193" spans="2:61" s="250" customFormat="1">
      <c r="B193" s="258"/>
      <c r="C193" s="258"/>
      <c r="D193" s="258"/>
      <c r="E193" s="258"/>
      <c r="F193" s="258"/>
      <c r="G193" s="258"/>
      <c r="H193" s="258"/>
      <c r="I193" s="258"/>
      <c r="J193" s="258"/>
      <c r="K193" s="258"/>
      <c r="L193" s="258"/>
      <c r="M193" s="258"/>
      <c r="N193" s="258"/>
      <c r="T193" s="377"/>
      <c r="U193" s="377"/>
      <c r="V193" s="378"/>
      <c r="W193" s="491"/>
      <c r="X193" s="491"/>
      <c r="Y193" s="494"/>
      <c r="Z193" s="494"/>
      <c r="AB193" s="506"/>
      <c r="AC193" s="497"/>
      <c r="AD193" s="497"/>
      <c r="AE193" s="497"/>
      <c r="AF193" s="497"/>
      <c r="AG193" s="497"/>
      <c r="AH193" s="497"/>
      <c r="AI193" s="497"/>
      <c r="AJ193" s="497"/>
      <c r="AK193" s="497"/>
      <c r="AL193" s="497"/>
      <c r="AM193" s="497"/>
      <c r="AN193" s="497"/>
      <c r="AO193" s="497"/>
      <c r="AP193" s="497"/>
      <c r="AQ193" s="497"/>
      <c r="AR193" s="497"/>
      <c r="AS193" s="497"/>
      <c r="AT193" s="497"/>
      <c r="AU193" s="497"/>
      <c r="AV193" s="497"/>
      <c r="AW193" s="497"/>
      <c r="AX193" s="497"/>
      <c r="AY193" s="497"/>
      <c r="AZ193" s="497"/>
      <c r="BA193" s="497"/>
      <c r="BB193" s="497"/>
      <c r="BC193" s="497"/>
      <c r="BD193" s="497"/>
      <c r="BE193" s="497"/>
      <c r="BF193" s="497"/>
      <c r="BG193" s="497"/>
      <c r="BH193" s="249"/>
      <c r="BI193" s="391"/>
    </row>
    <row r="194" spans="2:61" s="249" customFormat="1">
      <c r="B194" s="498"/>
      <c r="C194" s="520"/>
      <c r="D194" s="501"/>
      <c r="E194" s="507"/>
      <c r="F194" s="507"/>
      <c r="G194" s="507"/>
      <c r="H194" s="523"/>
      <c r="I194" s="501"/>
      <c r="J194" s="507"/>
      <c r="K194" s="502"/>
      <c r="L194" s="503"/>
      <c r="M194" s="391"/>
      <c r="N194" s="391"/>
      <c r="O194" s="504"/>
      <c r="P194" s="323"/>
      <c r="Q194" s="323"/>
      <c r="R194" s="323"/>
      <c r="S194" s="323"/>
      <c r="T194" s="323"/>
      <c r="U194" s="505"/>
      <c r="V194" s="378"/>
      <c r="W194" s="323"/>
      <c r="X194" s="502"/>
      <c r="Y194" s="508"/>
      <c r="Z194" s="509"/>
      <c r="AB194" s="279"/>
      <c r="AC194" s="505"/>
      <c r="AD194" s="505"/>
      <c r="AE194" s="505"/>
      <c r="AF194" s="505"/>
      <c r="AG194" s="505"/>
      <c r="AH194" s="505"/>
      <c r="AI194" s="505"/>
      <c r="AJ194" s="505"/>
      <c r="AK194" s="505"/>
      <c r="AL194" s="505"/>
      <c r="AM194" s="505"/>
      <c r="AN194" s="505"/>
      <c r="AO194" s="505"/>
      <c r="AP194" s="505"/>
      <c r="AQ194" s="505"/>
      <c r="AR194" s="505"/>
      <c r="AS194" s="505"/>
      <c r="AT194" s="505"/>
      <c r="AU194" s="505"/>
      <c r="AV194" s="505"/>
      <c r="AW194" s="505"/>
      <c r="AX194" s="505"/>
      <c r="AY194" s="505"/>
      <c r="AZ194" s="505"/>
      <c r="BA194" s="505"/>
      <c r="BB194" s="505"/>
      <c r="BC194" s="505"/>
      <c r="BD194" s="505"/>
      <c r="BE194" s="505"/>
      <c r="BF194" s="505"/>
      <c r="BG194" s="505"/>
      <c r="BI194" s="391"/>
    </row>
    <row r="195" spans="2:61" s="250" customFormat="1">
      <c r="B195" s="258"/>
      <c r="C195" s="258"/>
      <c r="D195" s="258"/>
      <c r="E195" s="258"/>
      <c r="F195" s="258"/>
      <c r="G195" s="258"/>
      <c r="H195" s="258"/>
      <c r="I195" s="258"/>
      <c r="J195" s="258"/>
      <c r="K195" s="258"/>
      <c r="L195" s="258"/>
      <c r="M195" s="258"/>
      <c r="N195" s="258"/>
      <c r="T195" s="377"/>
      <c r="U195" s="497"/>
      <c r="V195" s="378"/>
      <c r="W195" s="502"/>
      <c r="X195" s="502"/>
      <c r="Y195" s="508"/>
      <c r="Z195" s="502"/>
      <c r="AB195" s="279"/>
      <c r="AC195" s="497"/>
      <c r="AD195" s="497"/>
      <c r="AE195" s="497"/>
      <c r="AF195" s="497"/>
      <c r="AG195" s="497"/>
      <c r="AH195" s="497"/>
      <c r="AI195" s="497"/>
      <c r="AJ195" s="497"/>
      <c r="AK195" s="497"/>
      <c r="AL195" s="497"/>
      <c r="AM195" s="497"/>
      <c r="AN195" s="497"/>
      <c r="AO195" s="497"/>
      <c r="AP195" s="497"/>
      <c r="AQ195" s="497"/>
      <c r="AR195" s="497"/>
      <c r="AS195" s="497"/>
      <c r="AT195" s="497"/>
      <c r="AU195" s="497"/>
      <c r="AV195" s="497"/>
      <c r="AW195" s="497"/>
      <c r="AX195" s="497"/>
      <c r="AY195" s="497"/>
      <c r="AZ195" s="497"/>
      <c r="BA195" s="497"/>
      <c r="BB195" s="497"/>
      <c r="BC195" s="497"/>
      <c r="BD195" s="497"/>
      <c r="BE195" s="497"/>
      <c r="BF195" s="497"/>
      <c r="BG195" s="497"/>
      <c r="BH195" s="249"/>
      <c r="BI195" s="391"/>
    </row>
    <row r="196" spans="2:61" s="249" customFormat="1">
      <c r="B196" s="498"/>
      <c r="C196" s="520"/>
      <c r="D196" s="498"/>
      <c r="E196" s="507"/>
      <c r="F196" s="507"/>
      <c r="G196" s="507"/>
      <c r="H196" s="523"/>
      <c r="I196" s="501"/>
      <c r="J196" s="507"/>
      <c r="K196" s="502"/>
      <c r="L196" s="503"/>
      <c r="M196" s="391"/>
      <c r="N196" s="391"/>
      <c r="O196" s="504"/>
      <c r="P196" s="323"/>
      <c r="Q196" s="323"/>
      <c r="R196" s="323"/>
      <c r="S196" s="323"/>
      <c r="T196" s="323"/>
      <c r="U196" s="505"/>
      <c r="V196" s="378"/>
      <c r="W196" s="323"/>
      <c r="X196" s="502"/>
      <c r="Y196" s="508"/>
      <c r="Z196" s="509"/>
      <c r="AB196" s="279"/>
      <c r="AC196" s="505"/>
      <c r="AD196" s="505"/>
      <c r="AE196" s="505"/>
      <c r="AF196" s="505"/>
      <c r="AG196" s="505"/>
      <c r="AH196" s="505"/>
      <c r="AI196" s="505"/>
      <c r="AJ196" s="505"/>
      <c r="AK196" s="505"/>
      <c r="AL196" s="505"/>
      <c r="AM196" s="505"/>
      <c r="AN196" s="505"/>
      <c r="AO196" s="505"/>
      <c r="AP196" s="505"/>
      <c r="AQ196" s="505"/>
      <c r="AR196" s="505"/>
      <c r="AS196" s="505"/>
      <c r="AT196" s="505"/>
      <c r="AU196" s="505"/>
      <c r="AV196" s="505"/>
      <c r="AW196" s="505"/>
      <c r="AX196" s="505"/>
      <c r="AY196" s="505"/>
      <c r="AZ196" s="505"/>
      <c r="BA196" s="505"/>
      <c r="BB196" s="505"/>
      <c r="BC196" s="505"/>
      <c r="BD196" s="505"/>
      <c r="BE196" s="505"/>
      <c r="BF196" s="505"/>
      <c r="BG196" s="505"/>
      <c r="BI196" s="391"/>
    </row>
    <row r="197" spans="2:61" s="249" customFormat="1">
      <c r="B197" s="498"/>
      <c r="C197" s="520"/>
      <c r="D197" s="498"/>
      <c r="E197" s="507"/>
      <c r="F197" s="507"/>
      <c r="G197" s="507"/>
      <c r="H197" s="523"/>
      <c r="I197" s="501"/>
      <c r="J197" s="507"/>
      <c r="K197" s="502"/>
      <c r="L197" s="503"/>
      <c r="M197" s="391"/>
      <c r="N197" s="391"/>
      <c r="O197" s="504"/>
      <c r="P197" s="323"/>
      <c r="Q197" s="323"/>
      <c r="R197" s="323"/>
      <c r="S197" s="323"/>
      <c r="T197" s="323"/>
      <c r="U197" s="505"/>
      <c r="V197" s="378"/>
      <c r="W197" s="323"/>
      <c r="X197" s="502"/>
      <c r="Y197" s="508"/>
      <c r="Z197" s="509"/>
      <c r="AB197" s="279"/>
      <c r="AC197" s="505"/>
      <c r="AD197" s="505"/>
      <c r="AE197" s="505"/>
      <c r="AF197" s="505"/>
      <c r="AG197" s="505"/>
      <c r="AH197" s="505"/>
      <c r="AI197" s="505"/>
      <c r="AJ197" s="505"/>
      <c r="AK197" s="505"/>
      <c r="AL197" s="505"/>
      <c r="AM197" s="505"/>
      <c r="AN197" s="505"/>
      <c r="AO197" s="505"/>
      <c r="AP197" s="505"/>
      <c r="AQ197" s="505"/>
      <c r="AR197" s="505"/>
      <c r="AS197" s="505"/>
      <c r="AT197" s="505"/>
      <c r="AU197" s="505"/>
      <c r="AV197" s="505"/>
      <c r="AW197" s="505"/>
      <c r="AX197" s="505"/>
      <c r="AY197" s="505"/>
      <c r="AZ197" s="505"/>
      <c r="BA197" s="505"/>
      <c r="BB197" s="505"/>
      <c r="BC197" s="505"/>
      <c r="BD197" s="505"/>
      <c r="BE197" s="505"/>
      <c r="BF197" s="505"/>
      <c r="BG197" s="505"/>
      <c r="BI197" s="391"/>
    </row>
    <row r="198" spans="2:61" s="249" customFormat="1">
      <c r="B198" s="498"/>
      <c r="C198" s="520"/>
      <c r="D198" s="498"/>
      <c r="E198" s="507"/>
      <c r="F198" s="507"/>
      <c r="G198" s="507"/>
      <c r="H198" s="523"/>
      <c r="I198" s="501"/>
      <c r="J198" s="507"/>
      <c r="K198" s="502"/>
      <c r="L198" s="503"/>
      <c r="M198" s="391"/>
      <c r="N198" s="391"/>
      <c r="O198" s="504"/>
      <c r="P198" s="323"/>
      <c r="Q198" s="323"/>
      <c r="R198" s="323"/>
      <c r="S198" s="323"/>
      <c r="T198" s="323"/>
      <c r="U198" s="505"/>
      <c r="V198" s="378"/>
      <c r="W198" s="323"/>
      <c r="X198" s="502"/>
      <c r="Y198" s="508"/>
      <c r="Z198" s="509"/>
      <c r="AB198" s="279"/>
      <c r="AC198" s="505"/>
      <c r="AD198" s="505"/>
      <c r="AE198" s="505"/>
      <c r="AF198" s="505"/>
      <c r="AG198" s="505"/>
      <c r="AH198" s="505"/>
      <c r="AI198" s="505"/>
      <c r="AJ198" s="505"/>
      <c r="AK198" s="505"/>
      <c r="AL198" s="505"/>
      <c r="AM198" s="505"/>
      <c r="AN198" s="505"/>
      <c r="AO198" s="505"/>
      <c r="AP198" s="505"/>
      <c r="AQ198" s="505"/>
      <c r="AR198" s="505"/>
      <c r="AS198" s="505"/>
      <c r="AT198" s="505"/>
      <c r="AU198" s="505"/>
      <c r="AV198" s="505"/>
      <c r="AW198" s="505"/>
      <c r="AX198" s="505"/>
      <c r="AY198" s="505"/>
      <c r="AZ198" s="505"/>
      <c r="BA198" s="505"/>
      <c r="BB198" s="505"/>
      <c r="BC198" s="505"/>
      <c r="BD198" s="505"/>
      <c r="BE198" s="505"/>
      <c r="BF198" s="505"/>
      <c r="BG198" s="505"/>
      <c r="BI198" s="391"/>
    </row>
    <row r="199" spans="2:61" s="249" customFormat="1">
      <c r="B199" s="498"/>
      <c r="C199" s="520"/>
      <c r="D199" s="498"/>
      <c r="E199" s="507"/>
      <c r="F199" s="507"/>
      <c r="G199" s="507"/>
      <c r="H199" s="523"/>
      <c r="I199" s="501"/>
      <c r="J199" s="507"/>
      <c r="K199" s="502"/>
      <c r="L199" s="503"/>
      <c r="M199" s="391"/>
      <c r="N199" s="391"/>
      <c r="O199" s="504"/>
      <c r="P199" s="323"/>
      <c r="Q199" s="323"/>
      <c r="R199" s="323"/>
      <c r="S199" s="323"/>
      <c r="T199" s="323"/>
      <c r="U199" s="505"/>
      <c r="V199" s="378"/>
      <c r="W199" s="323"/>
      <c r="X199" s="502"/>
      <c r="Y199" s="508"/>
      <c r="Z199" s="509"/>
      <c r="AB199" s="279"/>
      <c r="AC199" s="505"/>
      <c r="AD199" s="505"/>
      <c r="AE199" s="505"/>
      <c r="AF199" s="505"/>
      <c r="AG199" s="505"/>
      <c r="AH199" s="505"/>
      <c r="AI199" s="505"/>
      <c r="AJ199" s="505"/>
      <c r="AK199" s="505"/>
      <c r="AL199" s="505"/>
      <c r="AM199" s="505"/>
      <c r="AN199" s="505"/>
      <c r="AO199" s="505"/>
      <c r="AP199" s="505"/>
      <c r="AQ199" s="505"/>
      <c r="AR199" s="505"/>
      <c r="AS199" s="505"/>
      <c r="AT199" s="505"/>
      <c r="AU199" s="505"/>
      <c r="AV199" s="505"/>
      <c r="AW199" s="505"/>
      <c r="AX199" s="505"/>
      <c r="AY199" s="505"/>
      <c r="AZ199" s="505"/>
      <c r="BA199" s="505"/>
      <c r="BB199" s="505"/>
      <c r="BC199" s="505"/>
      <c r="BD199" s="505"/>
      <c r="BE199" s="505"/>
      <c r="BF199" s="505"/>
      <c r="BG199" s="505"/>
      <c r="BI199" s="391"/>
    </row>
    <row r="200" spans="2:61" s="249" customFormat="1">
      <c r="B200" s="498"/>
      <c r="C200" s="520"/>
      <c r="D200" s="498"/>
      <c r="E200" s="507"/>
      <c r="F200" s="507"/>
      <c r="G200" s="507"/>
      <c r="H200" s="523"/>
      <c r="I200" s="501"/>
      <c r="J200" s="507"/>
      <c r="K200" s="502"/>
      <c r="L200" s="503"/>
      <c r="M200" s="391"/>
      <c r="N200" s="391"/>
      <c r="O200" s="504"/>
      <c r="P200" s="323"/>
      <c r="Q200" s="323"/>
      <c r="R200" s="323"/>
      <c r="S200" s="323"/>
      <c r="T200" s="323"/>
      <c r="U200" s="505"/>
      <c r="V200" s="378"/>
      <c r="W200" s="323"/>
      <c r="X200" s="502"/>
      <c r="Y200" s="508"/>
      <c r="Z200" s="509"/>
      <c r="AB200" s="279"/>
      <c r="AC200" s="505"/>
      <c r="AD200" s="505"/>
      <c r="AE200" s="505"/>
      <c r="AF200" s="505"/>
      <c r="AG200" s="505"/>
      <c r="AH200" s="505"/>
      <c r="AI200" s="505"/>
      <c r="AJ200" s="505"/>
      <c r="AK200" s="505"/>
      <c r="AL200" s="505"/>
      <c r="AM200" s="505"/>
      <c r="AN200" s="505"/>
      <c r="AO200" s="505"/>
      <c r="AP200" s="505"/>
      <c r="AQ200" s="505"/>
      <c r="AR200" s="505"/>
      <c r="AS200" s="505"/>
      <c r="AT200" s="505"/>
      <c r="AU200" s="505"/>
      <c r="AV200" s="505"/>
      <c r="AW200" s="505"/>
      <c r="AX200" s="505"/>
      <c r="AY200" s="505"/>
      <c r="AZ200" s="505"/>
      <c r="BA200" s="505"/>
      <c r="BB200" s="505"/>
      <c r="BC200" s="505"/>
      <c r="BD200" s="505"/>
      <c r="BE200" s="505"/>
      <c r="BF200" s="505"/>
      <c r="BG200" s="505"/>
      <c r="BI200" s="391"/>
    </row>
    <row r="201" spans="2:61" s="249" customFormat="1">
      <c r="B201" s="498"/>
      <c r="C201" s="520"/>
      <c r="D201" s="498"/>
      <c r="E201" s="507"/>
      <c r="F201" s="507"/>
      <c r="G201" s="507"/>
      <c r="H201" s="523"/>
      <c r="I201" s="501"/>
      <c r="J201" s="507"/>
      <c r="K201" s="502"/>
      <c r="L201" s="503"/>
      <c r="M201" s="391"/>
      <c r="N201" s="391"/>
      <c r="O201" s="504"/>
      <c r="P201" s="323"/>
      <c r="Q201" s="323"/>
      <c r="R201" s="323"/>
      <c r="S201" s="323"/>
      <c r="T201" s="323"/>
      <c r="U201" s="505"/>
      <c r="V201" s="378"/>
      <c r="W201" s="323"/>
      <c r="X201" s="502"/>
      <c r="Y201" s="508"/>
      <c r="Z201" s="509"/>
      <c r="AB201" s="279"/>
      <c r="AC201" s="505"/>
      <c r="AD201" s="505"/>
      <c r="AE201" s="505"/>
      <c r="AF201" s="505"/>
      <c r="AG201" s="505"/>
      <c r="AH201" s="505"/>
      <c r="AI201" s="505"/>
      <c r="AJ201" s="505"/>
      <c r="AK201" s="505"/>
      <c r="AL201" s="505"/>
      <c r="AM201" s="505"/>
      <c r="AN201" s="505"/>
      <c r="AO201" s="505"/>
      <c r="AP201" s="505"/>
      <c r="AQ201" s="505"/>
      <c r="AR201" s="505"/>
      <c r="AS201" s="505"/>
      <c r="AT201" s="505"/>
      <c r="AU201" s="505"/>
      <c r="AV201" s="505"/>
      <c r="AW201" s="505"/>
      <c r="AX201" s="505"/>
      <c r="AY201" s="505"/>
      <c r="AZ201" s="505"/>
      <c r="BA201" s="505"/>
      <c r="BB201" s="505"/>
      <c r="BC201" s="505"/>
      <c r="BD201" s="505"/>
      <c r="BE201" s="505"/>
      <c r="BF201" s="505"/>
      <c r="BG201" s="505"/>
      <c r="BI201" s="391"/>
    </row>
    <row r="202" spans="2:61" s="249" customFormat="1">
      <c r="B202" s="498"/>
      <c r="C202" s="520"/>
      <c r="D202" s="498"/>
      <c r="E202" s="507"/>
      <c r="F202" s="507"/>
      <c r="G202" s="507"/>
      <c r="H202" s="523"/>
      <c r="I202" s="501"/>
      <c r="J202" s="507"/>
      <c r="K202" s="502"/>
      <c r="L202" s="503"/>
      <c r="M202" s="391"/>
      <c r="N202" s="391"/>
      <c r="O202" s="504"/>
      <c r="P202" s="323"/>
      <c r="Q202" s="323"/>
      <c r="R202" s="323"/>
      <c r="S202" s="323"/>
      <c r="T202" s="323"/>
      <c r="U202" s="505"/>
      <c r="V202" s="378"/>
      <c r="W202" s="323"/>
      <c r="X202" s="502"/>
      <c r="Y202" s="508"/>
      <c r="Z202" s="509"/>
      <c r="AB202" s="279"/>
      <c r="AC202" s="505"/>
      <c r="AD202" s="505"/>
      <c r="AE202" s="505"/>
      <c r="AF202" s="505"/>
      <c r="AG202" s="505"/>
      <c r="AH202" s="505"/>
      <c r="AI202" s="505"/>
      <c r="AJ202" s="505"/>
      <c r="AK202" s="505"/>
      <c r="AL202" s="505"/>
      <c r="AM202" s="505"/>
      <c r="AN202" s="505"/>
      <c r="AO202" s="505"/>
      <c r="AP202" s="505"/>
      <c r="AQ202" s="505"/>
      <c r="AR202" s="505"/>
      <c r="AS202" s="505"/>
      <c r="AT202" s="505"/>
      <c r="AU202" s="505"/>
      <c r="AV202" s="505"/>
      <c r="AW202" s="505"/>
      <c r="AX202" s="505"/>
      <c r="AY202" s="505"/>
      <c r="AZ202" s="505"/>
      <c r="BA202" s="505"/>
      <c r="BB202" s="505"/>
      <c r="BC202" s="505"/>
      <c r="BD202" s="505"/>
      <c r="BE202" s="505"/>
      <c r="BF202" s="505"/>
      <c r="BG202" s="505"/>
      <c r="BI202" s="391"/>
    </row>
    <row r="203" spans="2:61" s="249" customFormat="1">
      <c r="B203" s="498"/>
      <c r="C203" s="520"/>
      <c r="D203" s="498"/>
      <c r="E203" s="507"/>
      <c r="F203" s="507"/>
      <c r="G203" s="507"/>
      <c r="H203" s="523"/>
      <c r="I203" s="501"/>
      <c r="J203" s="507"/>
      <c r="K203" s="502"/>
      <c r="L203" s="503"/>
      <c r="M203" s="391"/>
      <c r="N203" s="391"/>
      <c r="O203" s="504"/>
      <c r="P203" s="323"/>
      <c r="Q203" s="323"/>
      <c r="R203" s="323"/>
      <c r="S203" s="323"/>
      <c r="T203" s="323"/>
      <c r="U203" s="505"/>
      <c r="V203" s="378"/>
      <c r="W203" s="323"/>
      <c r="X203" s="502"/>
      <c r="Y203" s="508"/>
      <c r="Z203" s="509"/>
      <c r="AB203" s="279"/>
      <c r="AC203" s="505"/>
      <c r="AD203" s="505"/>
      <c r="AE203" s="505"/>
      <c r="AF203" s="505"/>
      <c r="AG203" s="505"/>
      <c r="AH203" s="505"/>
      <c r="AI203" s="505"/>
      <c r="AJ203" s="505"/>
      <c r="AK203" s="505"/>
      <c r="AL203" s="505"/>
      <c r="AM203" s="505"/>
      <c r="AN203" s="505"/>
      <c r="AO203" s="505"/>
      <c r="AP203" s="505"/>
      <c r="AQ203" s="505"/>
      <c r="AR203" s="505"/>
      <c r="AS203" s="505"/>
      <c r="AT203" s="505"/>
      <c r="AU203" s="505"/>
      <c r="AV203" s="505"/>
      <c r="AW203" s="505"/>
      <c r="AX203" s="505"/>
      <c r="AY203" s="505"/>
      <c r="AZ203" s="505"/>
      <c r="BA203" s="505"/>
      <c r="BB203" s="505"/>
      <c r="BC203" s="505"/>
      <c r="BD203" s="505"/>
      <c r="BE203" s="505"/>
      <c r="BF203" s="505"/>
      <c r="BG203" s="505"/>
      <c r="BI203" s="391"/>
    </row>
    <row r="204" spans="2:61" s="249" customFormat="1">
      <c r="B204" s="498"/>
      <c r="C204" s="520"/>
      <c r="D204" s="498"/>
      <c r="E204" s="507"/>
      <c r="F204" s="507"/>
      <c r="G204" s="507"/>
      <c r="H204" s="523"/>
      <c r="I204" s="501"/>
      <c r="J204" s="507"/>
      <c r="K204" s="502"/>
      <c r="L204" s="503"/>
      <c r="M204" s="391"/>
      <c r="N204" s="391"/>
      <c r="O204" s="504"/>
      <c r="P204" s="323"/>
      <c r="Q204" s="323"/>
      <c r="R204" s="323"/>
      <c r="S204" s="323"/>
      <c r="T204" s="323"/>
      <c r="U204" s="505"/>
      <c r="V204" s="378"/>
      <c r="W204" s="323"/>
      <c r="X204" s="502"/>
      <c r="Y204" s="508"/>
      <c r="Z204" s="509"/>
      <c r="AB204" s="279"/>
      <c r="AC204" s="505"/>
      <c r="AD204" s="505"/>
      <c r="AE204" s="505"/>
      <c r="AF204" s="505"/>
      <c r="AG204" s="505"/>
      <c r="AH204" s="505"/>
      <c r="AI204" s="505"/>
      <c r="AJ204" s="505"/>
      <c r="AK204" s="505"/>
      <c r="AL204" s="505"/>
      <c r="AM204" s="505"/>
      <c r="AN204" s="505"/>
      <c r="AO204" s="505"/>
      <c r="AP204" s="505"/>
      <c r="AQ204" s="505"/>
      <c r="AR204" s="505"/>
      <c r="AS204" s="505"/>
      <c r="AT204" s="505"/>
      <c r="AU204" s="505"/>
      <c r="AV204" s="505"/>
      <c r="AW204" s="505"/>
      <c r="AX204" s="505"/>
      <c r="AY204" s="505"/>
      <c r="AZ204" s="505"/>
      <c r="BA204" s="505"/>
      <c r="BB204" s="505"/>
      <c r="BC204" s="505"/>
      <c r="BD204" s="505"/>
      <c r="BE204" s="505"/>
      <c r="BF204" s="505"/>
      <c r="BG204" s="505"/>
      <c r="BI204" s="391"/>
    </row>
    <row r="205" spans="2:61" s="249" customFormat="1">
      <c r="B205" s="498"/>
      <c r="C205" s="520"/>
      <c r="D205" s="498"/>
      <c r="E205" s="507"/>
      <c r="F205" s="507"/>
      <c r="G205" s="507"/>
      <c r="H205" s="523"/>
      <c r="I205" s="501"/>
      <c r="J205" s="507"/>
      <c r="K205" s="502"/>
      <c r="L205" s="503"/>
      <c r="M205" s="391"/>
      <c r="N205" s="391"/>
      <c r="O205" s="504"/>
      <c r="P205" s="323"/>
      <c r="Q205" s="323"/>
      <c r="R205" s="323"/>
      <c r="S205" s="323"/>
      <c r="T205" s="323"/>
      <c r="U205" s="505"/>
      <c r="V205" s="378"/>
      <c r="W205" s="323"/>
      <c r="X205" s="502"/>
      <c r="Y205" s="508"/>
      <c r="Z205" s="509"/>
      <c r="AB205" s="279"/>
      <c r="AC205" s="505"/>
      <c r="AD205" s="505"/>
      <c r="AE205" s="505"/>
      <c r="AF205" s="505"/>
      <c r="AG205" s="505"/>
      <c r="AH205" s="505"/>
      <c r="AI205" s="505"/>
      <c r="AJ205" s="505"/>
      <c r="AK205" s="505"/>
      <c r="AL205" s="505"/>
      <c r="AM205" s="505"/>
      <c r="AN205" s="505"/>
      <c r="AO205" s="505"/>
      <c r="AP205" s="505"/>
      <c r="AQ205" s="505"/>
      <c r="AR205" s="505"/>
      <c r="AS205" s="505"/>
      <c r="AT205" s="505"/>
      <c r="AU205" s="505"/>
      <c r="AV205" s="505"/>
      <c r="AW205" s="505"/>
      <c r="AX205" s="505"/>
      <c r="AY205" s="505"/>
      <c r="AZ205" s="505"/>
      <c r="BA205" s="505"/>
      <c r="BB205" s="505"/>
      <c r="BC205" s="505"/>
      <c r="BD205" s="505"/>
      <c r="BE205" s="505"/>
      <c r="BF205" s="505"/>
      <c r="BG205" s="505"/>
      <c r="BI205" s="391"/>
    </row>
    <row r="206" spans="2:61" s="249" customFormat="1">
      <c r="B206" s="498"/>
      <c r="C206" s="520"/>
      <c r="D206" s="498"/>
      <c r="E206" s="507"/>
      <c r="F206" s="507"/>
      <c r="G206" s="507"/>
      <c r="H206" s="523"/>
      <c r="I206" s="501"/>
      <c r="J206" s="507"/>
      <c r="K206" s="502"/>
      <c r="L206" s="503"/>
      <c r="M206" s="391"/>
      <c r="N206" s="391"/>
      <c r="O206" s="504"/>
      <c r="P206" s="323"/>
      <c r="Q206" s="323"/>
      <c r="R206" s="323"/>
      <c r="S206" s="323"/>
      <c r="T206" s="323"/>
      <c r="U206" s="505"/>
      <c r="V206" s="378"/>
      <c r="W206" s="323"/>
      <c r="X206" s="502"/>
      <c r="Y206" s="508"/>
      <c r="Z206" s="509"/>
      <c r="AB206" s="279"/>
      <c r="AC206" s="505"/>
      <c r="AD206" s="505"/>
      <c r="AE206" s="505"/>
      <c r="AF206" s="505"/>
      <c r="AG206" s="505"/>
      <c r="AH206" s="505"/>
      <c r="AI206" s="505"/>
      <c r="AJ206" s="505"/>
      <c r="AK206" s="505"/>
      <c r="AL206" s="505"/>
      <c r="AM206" s="505"/>
      <c r="AN206" s="505"/>
      <c r="AO206" s="505"/>
      <c r="AP206" s="505"/>
      <c r="AQ206" s="505"/>
      <c r="AR206" s="505"/>
      <c r="AS206" s="505"/>
      <c r="AT206" s="505"/>
      <c r="AU206" s="505"/>
      <c r="AV206" s="505"/>
      <c r="AW206" s="505"/>
      <c r="AX206" s="505"/>
      <c r="AY206" s="505"/>
      <c r="AZ206" s="505"/>
      <c r="BA206" s="505"/>
      <c r="BB206" s="505"/>
      <c r="BC206" s="505"/>
      <c r="BD206" s="505"/>
      <c r="BE206" s="505"/>
      <c r="BF206" s="505"/>
      <c r="BG206" s="505"/>
      <c r="BI206" s="391"/>
    </row>
    <row r="207" spans="2:61" s="249" customFormat="1">
      <c r="B207" s="498"/>
      <c r="C207" s="520"/>
      <c r="D207" s="498"/>
      <c r="E207" s="507"/>
      <c r="F207" s="507"/>
      <c r="G207" s="507"/>
      <c r="H207" s="523"/>
      <c r="I207" s="501"/>
      <c r="J207" s="507"/>
      <c r="K207" s="502"/>
      <c r="L207" s="503"/>
      <c r="M207" s="391"/>
      <c r="N207" s="391"/>
      <c r="O207" s="504"/>
      <c r="P207" s="323"/>
      <c r="Q207" s="323"/>
      <c r="R207" s="323"/>
      <c r="S207" s="323"/>
      <c r="T207" s="323"/>
      <c r="U207" s="505"/>
      <c r="V207" s="378"/>
      <c r="W207" s="323"/>
      <c r="X207" s="502"/>
      <c r="Y207" s="508"/>
      <c r="Z207" s="509"/>
      <c r="AB207" s="279"/>
      <c r="AC207" s="505"/>
      <c r="AD207" s="505"/>
      <c r="AE207" s="505"/>
      <c r="AF207" s="505"/>
      <c r="AG207" s="505"/>
      <c r="AH207" s="505"/>
      <c r="AI207" s="505"/>
      <c r="AJ207" s="505"/>
      <c r="AK207" s="505"/>
      <c r="AL207" s="505"/>
      <c r="AM207" s="505"/>
      <c r="AN207" s="505"/>
      <c r="AO207" s="505"/>
      <c r="AP207" s="505"/>
      <c r="AQ207" s="505"/>
      <c r="AR207" s="505"/>
      <c r="AS207" s="505"/>
      <c r="AT207" s="505"/>
      <c r="AU207" s="505"/>
      <c r="AV207" s="505"/>
      <c r="AW207" s="505"/>
      <c r="AX207" s="505"/>
      <c r="AY207" s="505"/>
      <c r="AZ207" s="505"/>
      <c r="BA207" s="505"/>
      <c r="BB207" s="505"/>
      <c r="BC207" s="505"/>
      <c r="BD207" s="505"/>
      <c r="BE207" s="505"/>
      <c r="BF207" s="505"/>
      <c r="BG207" s="505"/>
      <c r="BI207" s="391"/>
    </row>
    <row r="208" spans="2:61" s="250" customFormat="1">
      <c r="B208" s="258"/>
      <c r="C208" s="258"/>
      <c r="D208" s="258"/>
      <c r="E208" s="258"/>
      <c r="F208" s="258"/>
      <c r="G208" s="258"/>
      <c r="H208" s="258"/>
      <c r="I208" s="258"/>
      <c r="J208" s="258"/>
      <c r="K208" s="258"/>
      <c r="L208" s="258"/>
      <c r="M208" s="258"/>
      <c r="N208" s="258"/>
      <c r="T208" s="377"/>
      <c r="U208" s="497"/>
      <c r="V208" s="378"/>
      <c r="W208" s="249"/>
      <c r="X208" s="249"/>
      <c r="Z208" s="502"/>
      <c r="AB208" s="279"/>
      <c r="AC208" s="497"/>
      <c r="AD208" s="497"/>
      <c r="AE208" s="497"/>
      <c r="AF208" s="497"/>
      <c r="AG208" s="497"/>
      <c r="AH208" s="497"/>
      <c r="AI208" s="497"/>
      <c r="AJ208" s="497"/>
      <c r="AK208" s="497"/>
      <c r="AL208" s="497"/>
      <c r="AM208" s="497"/>
      <c r="AN208" s="497"/>
      <c r="AO208" s="497"/>
      <c r="AP208" s="497"/>
      <c r="AQ208" s="497"/>
      <c r="AR208" s="497"/>
      <c r="AS208" s="497"/>
      <c r="AT208" s="497"/>
      <c r="AU208" s="497"/>
      <c r="AV208" s="497"/>
      <c r="AW208" s="497"/>
      <c r="AX208" s="497"/>
      <c r="AY208" s="497"/>
      <c r="AZ208" s="497"/>
      <c r="BA208" s="497"/>
      <c r="BB208" s="497"/>
      <c r="BC208" s="497"/>
      <c r="BD208" s="497"/>
      <c r="BE208" s="497"/>
      <c r="BF208" s="497"/>
      <c r="BG208" s="497"/>
      <c r="BH208" s="249"/>
      <c r="BI208" s="391"/>
    </row>
    <row r="209" spans="2:62" s="250" customFormat="1">
      <c r="B209" s="498"/>
      <c r="C209" s="499"/>
      <c r="D209" s="499"/>
      <c r="E209" s="499"/>
      <c r="F209" s="499"/>
      <c r="G209" s="499"/>
      <c r="H209" s="523"/>
      <c r="I209" s="501"/>
      <c r="J209" s="498"/>
      <c r="K209" s="502"/>
      <c r="L209" s="503"/>
      <c r="M209" s="391"/>
      <c r="N209" s="391"/>
      <c r="P209" s="323"/>
      <c r="Q209" s="323"/>
      <c r="R209" s="323"/>
      <c r="S209" s="323"/>
      <c r="T209" s="323"/>
      <c r="U209" s="505"/>
      <c r="V209" s="378"/>
      <c r="AB209" s="279"/>
      <c r="AC209" s="505"/>
      <c r="AD209" s="505"/>
      <c r="AE209" s="505"/>
      <c r="AF209" s="505"/>
      <c r="AG209" s="505"/>
      <c r="AH209" s="505"/>
      <c r="AI209" s="505"/>
      <c r="AJ209" s="505"/>
      <c r="AK209" s="505"/>
      <c r="AL209" s="505"/>
      <c r="AM209" s="505"/>
      <c r="AN209" s="505"/>
      <c r="AO209" s="505"/>
      <c r="AP209" s="505"/>
      <c r="AQ209" s="505"/>
      <c r="AR209" s="505"/>
      <c r="AS209" s="505"/>
      <c r="AT209" s="505"/>
      <c r="AU209" s="505"/>
      <c r="AV209" s="505"/>
      <c r="AW209" s="505"/>
      <c r="AX209" s="505"/>
      <c r="AY209" s="505"/>
      <c r="AZ209" s="505"/>
      <c r="BA209" s="505"/>
      <c r="BB209" s="505"/>
      <c r="BC209" s="505"/>
      <c r="BD209" s="505"/>
      <c r="BE209" s="505"/>
      <c r="BF209" s="505"/>
      <c r="BG209" s="505"/>
      <c r="BH209" s="249"/>
      <c r="BI209" s="391"/>
    </row>
    <row r="210" spans="2:62" s="250" customFormat="1">
      <c r="B210" s="498"/>
      <c r="C210" s="499"/>
      <c r="D210" s="499"/>
      <c r="E210" s="499"/>
      <c r="F210" s="499"/>
      <c r="G210" s="499"/>
      <c r="H210" s="500"/>
      <c r="I210" s="501"/>
      <c r="J210" s="498"/>
      <c r="K210" s="502"/>
      <c r="L210" s="503"/>
      <c r="M210" s="391"/>
      <c r="N210" s="391"/>
      <c r="P210" s="323"/>
      <c r="Q210" s="323"/>
      <c r="R210" s="323"/>
      <c r="S210" s="323"/>
      <c r="T210" s="323"/>
      <c r="U210" s="505"/>
      <c r="V210" s="378"/>
      <c r="AB210" s="279"/>
      <c r="AC210" s="505"/>
      <c r="AD210" s="505"/>
      <c r="AE210" s="505"/>
      <c r="AF210" s="505"/>
      <c r="AG210" s="505"/>
      <c r="AH210" s="505"/>
      <c r="AI210" s="505"/>
      <c r="AJ210" s="505"/>
      <c r="AK210" s="505"/>
      <c r="AL210" s="505"/>
      <c r="AM210" s="505"/>
      <c r="AN210" s="505"/>
      <c r="AO210" s="505"/>
      <c r="AP210" s="505"/>
      <c r="AQ210" s="505"/>
      <c r="AR210" s="505"/>
      <c r="AS210" s="505"/>
      <c r="AT210" s="505"/>
      <c r="AU210" s="505"/>
      <c r="AV210" s="505"/>
      <c r="AW210" s="505"/>
      <c r="AX210" s="505"/>
      <c r="AY210" s="505"/>
      <c r="AZ210" s="505"/>
      <c r="BA210" s="505"/>
      <c r="BB210" s="505"/>
      <c r="BC210" s="505"/>
      <c r="BD210" s="505"/>
      <c r="BE210" s="505"/>
      <c r="BF210" s="505"/>
      <c r="BG210" s="505"/>
      <c r="BH210" s="249"/>
      <c r="BI210" s="391"/>
    </row>
    <row r="211" spans="2:62" s="250" customFormat="1">
      <c r="B211" s="498"/>
      <c r="C211" s="499"/>
      <c r="D211" s="499"/>
      <c r="E211" s="499"/>
      <c r="F211" s="499"/>
      <c r="G211" s="499"/>
      <c r="H211" s="500"/>
      <c r="I211" s="501"/>
      <c r="J211" s="498"/>
      <c r="K211" s="502"/>
      <c r="L211" s="503"/>
      <c r="M211" s="391"/>
      <c r="N211" s="391"/>
      <c r="P211" s="323"/>
      <c r="Q211" s="323"/>
      <c r="R211" s="323"/>
      <c r="S211" s="323"/>
      <c r="T211" s="323"/>
      <c r="U211" s="505"/>
      <c r="V211" s="378"/>
      <c r="AB211" s="279"/>
      <c r="AC211" s="505"/>
      <c r="AD211" s="505"/>
      <c r="AE211" s="505"/>
      <c r="AF211" s="505"/>
      <c r="AG211" s="505"/>
      <c r="AH211" s="505"/>
      <c r="AI211" s="505"/>
      <c r="AJ211" s="505"/>
      <c r="AK211" s="505"/>
      <c r="AL211" s="505"/>
      <c r="AM211" s="505"/>
      <c r="AN211" s="505"/>
      <c r="AO211" s="505"/>
      <c r="AP211" s="505"/>
      <c r="AQ211" s="505"/>
      <c r="AR211" s="505"/>
      <c r="AS211" s="505"/>
      <c r="AT211" s="505"/>
      <c r="AU211" s="505"/>
      <c r="AV211" s="505"/>
      <c r="AW211" s="505"/>
      <c r="AX211" s="505"/>
      <c r="AY211" s="505"/>
      <c r="AZ211" s="505"/>
      <c r="BA211" s="505"/>
      <c r="BB211" s="505"/>
      <c r="BC211" s="505"/>
      <c r="BD211" s="505"/>
      <c r="BE211" s="505"/>
      <c r="BF211" s="505"/>
      <c r="BG211" s="505"/>
      <c r="BH211" s="249"/>
      <c r="BI211" s="391"/>
    </row>
    <row r="212" spans="2:62" s="250" customFormat="1">
      <c r="B212" s="258"/>
      <c r="C212" s="258"/>
      <c r="D212" s="258"/>
      <c r="E212" s="258"/>
      <c r="F212" s="258"/>
      <c r="G212" s="258"/>
      <c r="H212" s="258"/>
      <c r="I212" s="258"/>
      <c r="J212" s="258"/>
      <c r="K212" s="258"/>
      <c r="L212" s="258"/>
      <c r="M212" s="258"/>
      <c r="N212" s="258"/>
      <c r="O212" s="316"/>
      <c r="R212" s="323"/>
      <c r="S212" s="323"/>
      <c r="T212" s="323"/>
      <c r="U212" s="323"/>
      <c r="V212" s="378"/>
      <c r="W212" s="249"/>
      <c r="X212" s="249"/>
      <c r="AB212" s="258"/>
      <c r="AC212" s="258"/>
      <c r="AD212" s="258"/>
      <c r="AE212" s="258"/>
      <c r="AF212" s="258"/>
      <c r="AG212" s="258"/>
      <c r="AH212" s="258"/>
      <c r="AI212" s="258"/>
      <c r="AJ212" s="258"/>
      <c r="AK212" s="258"/>
      <c r="AL212" s="258"/>
      <c r="AM212" s="258"/>
      <c r="AN212" s="258"/>
      <c r="AO212" s="258"/>
      <c r="AP212" s="258"/>
      <c r="AQ212" s="258"/>
      <c r="AR212" s="258"/>
      <c r="AS212" s="258"/>
      <c r="AT212" s="258"/>
      <c r="AU212" s="258"/>
      <c r="AV212" s="258"/>
      <c r="AW212" s="258"/>
      <c r="AX212" s="258"/>
      <c r="AY212" s="258"/>
      <c r="AZ212" s="258"/>
      <c r="BA212" s="258"/>
      <c r="BB212" s="258"/>
      <c r="BC212" s="258"/>
      <c r="BD212" s="258"/>
      <c r="BE212" s="258"/>
      <c r="BF212" s="258"/>
      <c r="BG212" s="258"/>
      <c r="BH212" s="258"/>
      <c r="BI212" s="258"/>
    </row>
    <row r="213" spans="2:62" s="250" customFormat="1">
      <c r="B213" s="510"/>
      <c r="C213" s="372"/>
      <c r="D213" s="358"/>
      <c r="E213" s="358"/>
      <c r="F213" s="372"/>
      <c r="G213" s="358"/>
      <c r="H213" s="358"/>
      <c r="I213" s="371"/>
      <c r="J213" s="357"/>
      <c r="K213" s="258"/>
      <c r="L213" s="258"/>
      <c r="M213" s="258"/>
      <c r="N213" s="372"/>
      <c r="T213" s="377"/>
      <c r="U213" s="377"/>
      <c r="V213" s="378"/>
      <c r="W213" s="249"/>
      <c r="X213" s="249"/>
      <c r="AB213" s="279"/>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1"/>
      <c r="AY213" s="511"/>
      <c r="AZ213" s="511"/>
      <c r="BA213" s="511"/>
      <c r="BB213" s="511"/>
      <c r="BC213" s="511"/>
      <c r="BD213" s="511"/>
      <c r="BE213" s="511"/>
      <c r="BF213" s="511"/>
      <c r="BG213" s="511"/>
      <c r="BH213" s="512"/>
      <c r="BI213" s="512"/>
      <c r="BJ213" s="513"/>
    </row>
    <row r="214" spans="2:62" s="250" customFormat="1">
      <c r="B214" s="510"/>
      <c r="C214" s="372"/>
      <c r="D214" s="358"/>
      <c r="E214" s="358"/>
      <c r="F214" s="373"/>
      <c r="G214" s="358"/>
      <c r="H214" s="358"/>
      <c r="I214" s="371"/>
      <c r="J214" s="357"/>
      <c r="K214" s="258"/>
      <c r="L214" s="258"/>
      <c r="M214" s="258"/>
      <c r="N214" s="372"/>
      <c r="T214" s="377"/>
      <c r="U214" s="377"/>
      <c r="V214" s="378"/>
      <c r="W214" s="249"/>
      <c r="X214" s="249"/>
      <c r="AB214" s="279"/>
      <c r="AC214" s="511"/>
      <c r="AD214" s="511"/>
      <c r="AE214" s="511"/>
      <c r="AF214" s="511"/>
      <c r="AG214" s="511"/>
      <c r="AH214" s="511"/>
      <c r="AI214" s="511"/>
      <c r="AJ214" s="511"/>
      <c r="AK214" s="511"/>
      <c r="AL214" s="511"/>
      <c r="AM214" s="511"/>
      <c r="AN214" s="511"/>
      <c r="AO214" s="511"/>
      <c r="AP214" s="511"/>
      <c r="AQ214" s="511"/>
      <c r="AR214" s="511"/>
      <c r="AS214" s="511"/>
      <c r="AT214" s="511"/>
      <c r="AU214" s="511"/>
      <c r="AV214" s="511"/>
      <c r="AW214" s="511"/>
      <c r="AX214" s="511"/>
      <c r="AY214" s="511"/>
      <c r="AZ214" s="511"/>
      <c r="BA214" s="511"/>
      <c r="BB214" s="511"/>
      <c r="BC214" s="511"/>
      <c r="BD214" s="511"/>
      <c r="BE214" s="511"/>
      <c r="BF214" s="511"/>
      <c r="BG214" s="511"/>
      <c r="BH214" s="514"/>
      <c r="BI214" s="515"/>
      <c r="BJ214" s="249"/>
    </row>
    <row r="215" spans="2:62" s="250" customFormat="1">
      <c r="B215" s="510"/>
      <c r="C215" s="516"/>
      <c r="D215" s="358"/>
      <c r="E215" s="358"/>
      <c r="F215" s="356"/>
      <c r="G215" s="358"/>
      <c r="H215" s="358"/>
      <c r="I215" s="371"/>
      <c r="J215" s="357"/>
      <c r="K215" s="258"/>
      <c r="L215" s="258"/>
      <c r="M215" s="258"/>
      <c r="N215" s="372"/>
      <c r="O215" s="517"/>
      <c r="T215" s="377"/>
      <c r="U215" s="377"/>
      <c r="V215" s="378"/>
      <c r="W215" s="249"/>
      <c r="X215" s="249"/>
      <c r="BH215" s="518"/>
      <c r="BI215" s="513"/>
    </row>
    <row r="216" spans="2:62" s="250" customFormat="1">
      <c r="J216" s="519"/>
      <c r="T216" s="377"/>
      <c r="U216" s="377"/>
      <c r="V216" s="378"/>
      <c r="W216" s="249"/>
      <c r="X216" s="249"/>
      <c r="BH216" s="249"/>
      <c r="BI216" s="249"/>
    </row>
    <row r="217" spans="2:62" s="250" customFormat="1">
      <c r="B217" s="258"/>
      <c r="C217" s="258"/>
      <c r="D217" s="258"/>
      <c r="E217" s="258"/>
      <c r="F217" s="258"/>
      <c r="G217" s="258"/>
      <c r="H217" s="258"/>
      <c r="I217" s="258"/>
      <c r="J217" s="258"/>
      <c r="K217" s="258"/>
      <c r="L217" s="258"/>
      <c r="M217" s="376"/>
      <c r="N217" s="257"/>
      <c r="T217" s="377"/>
      <c r="U217" s="377"/>
      <c r="V217" s="378"/>
      <c r="W217" s="249"/>
      <c r="X217" s="249"/>
      <c r="BH217" s="249"/>
      <c r="BI217" s="249"/>
    </row>
    <row r="218" spans="2:62" s="250" customFormat="1">
      <c r="B218" s="257"/>
      <c r="C218" s="257"/>
      <c r="D218" s="258"/>
      <c r="E218" s="258"/>
      <c r="F218" s="258"/>
      <c r="G218" s="258"/>
      <c r="H218" s="257"/>
      <c r="I218" s="371"/>
      <c r="J218" s="257"/>
      <c r="K218" s="257"/>
      <c r="L218" s="371"/>
      <c r="M218" s="371"/>
      <c r="N218" s="371"/>
      <c r="P218" s="491"/>
      <c r="Q218" s="491"/>
      <c r="R218" s="491"/>
      <c r="S218" s="491"/>
      <c r="T218" s="492"/>
      <c r="U218" s="493"/>
      <c r="V218" s="378"/>
      <c r="W218" s="491"/>
      <c r="X218" s="491"/>
      <c r="Y218" s="494"/>
      <c r="Z218" s="494"/>
      <c r="AB218" s="495"/>
      <c r="AC218" s="495"/>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6"/>
      <c r="AY218" s="496"/>
      <c r="AZ218" s="496"/>
      <c r="BA218" s="496"/>
      <c r="BB218" s="496"/>
      <c r="BC218" s="496"/>
      <c r="BD218" s="496"/>
      <c r="BE218" s="496"/>
      <c r="BF218" s="496"/>
      <c r="BG218" s="496"/>
      <c r="BH218" s="249"/>
      <c r="BI218" s="249"/>
    </row>
    <row r="219" spans="2:62" s="250" customFormat="1">
      <c r="B219" s="258"/>
      <c r="C219" s="258"/>
      <c r="D219" s="258"/>
      <c r="E219" s="258"/>
      <c r="F219" s="258"/>
      <c r="G219" s="258"/>
      <c r="H219" s="258"/>
      <c r="I219" s="258"/>
      <c r="J219" s="258"/>
      <c r="K219" s="258"/>
      <c r="L219" s="258"/>
      <c r="M219" s="258"/>
      <c r="N219" s="258"/>
      <c r="T219" s="377"/>
      <c r="V219" s="378"/>
      <c r="W219" s="249"/>
      <c r="X219" s="249"/>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7"/>
      <c r="AY219" s="497"/>
      <c r="AZ219" s="497"/>
      <c r="BA219" s="497"/>
      <c r="BB219" s="497"/>
      <c r="BC219" s="497"/>
      <c r="BD219" s="497"/>
      <c r="BE219" s="497"/>
      <c r="BF219" s="497"/>
      <c r="BG219" s="497"/>
      <c r="BH219" s="249"/>
      <c r="BI219" s="249"/>
    </row>
    <row r="220" spans="2:62" s="279" customFormat="1">
      <c r="B220" s="498"/>
      <c r="C220" s="499"/>
      <c r="D220" s="499"/>
      <c r="E220" s="499"/>
      <c r="F220" s="499"/>
      <c r="G220" s="499"/>
      <c r="H220" s="500"/>
      <c r="I220" s="501"/>
      <c r="J220" s="498"/>
      <c r="K220" s="502"/>
      <c r="L220" s="503"/>
      <c r="M220" s="391"/>
      <c r="N220" s="391"/>
      <c r="O220" s="504"/>
      <c r="P220" s="323"/>
      <c r="Q220" s="323"/>
      <c r="R220" s="323"/>
      <c r="S220" s="323"/>
      <c r="T220" s="323"/>
      <c r="U220" s="505"/>
      <c r="V220" s="378"/>
      <c r="W220" s="249"/>
      <c r="X220" s="249"/>
      <c r="AC220" s="505"/>
      <c r="AD220" s="505"/>
      <c r="AE220" s="505"/>
      <c r="AF220" s="505"/>
      <c r="AG220" s="505"/>
      <c r="AH220" s="505"/>
      <c r="AI220" s="505"/>
      <c r="AJ220" s="505"/>
      <c r="AK220" s="505"/>
      <c r="AL220" s="505"/>
      <c r="AM220" s="505"/>
      <c r="AN220" s="505"/>
      <c r="AO220" s="505"/>
      <c r="AP220" s="505"/>
      <c r="AQ220" s="505"/>
      <c r="AR220" s="505"/>
      <c r="AS220" s="505"/>
      <c r="AT220" s="505"/>
      <c r="AU220" s="505"/>
      <c r="AV220" s="505"/>
      <c r="AW220" s="505"/>
      <c r="AX220" s="505"/>
      <c r="AY220" s="505"/>
      <c r="AZ220" s="505"/>
      <c r="BA220" s="505"/>
      <c r="BB220" s="505"/>
      <c r="BC220" s="505"/>
      <c r="BD220" s="505"/>
      <c r="BE220" s="505"/>
      <c r="BF220" s="505"/>
      <c r="BG220" s="505"/>
      <c r="BH220" s="249"/>
      <c r="BI220" s="391"/>
    </row>
    <row r="221" spans="2:62" s="279" customFormat="1">
      <c r="B221" s="498"/>
      <c r="C221" s="499"/>
      <c r="D221" s="499"/>
      <c r="E221" s="499"/>
      <c r="F221" s="499"/>
      <c r="G221" s="499"/>
      <c r="H221" s="500"/>
      <c r="I221" s="501"/>
      <c r="J221" s="498"/>
      <c r="K221" s="502"/>
      <c r="L221" s="503"/>
      <c r="M221" s="391"/>
      <c r="N221" s="391"/>
      <c r="O221" s="504"/>
      <c r="P221" s="323"/>
      <c r="Q221" s="323"/>
      <c r="R221" s="323"/>
      <c r="S221" s="323"/>
      <c r="T221" s="323"/>
      <c r="U221" s="505"/>
      <c r="V221" s="378"/>
      <c r="W221" s="249"/>
      <c r="X221" s="249"/>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5"/>
      <c r="AY221" s="505"/>
      <c r="AZ221" s="505"/>
      <c r="BA221" s="505"/>
      <c r="BB221" s="505"/>
      <c r="BC221" s="505"/>
      <c r="BD221" s="505"/>
      <c r="BE221" s="505"/>
      <c r="BF221" s="505"/>
      <c r="BG221" s="505"/>
      <c r="BH221" s="249"/>
      <c r="BI221" s="391"/>
    </row>
    <row r="222" spans="2:62" s="279" customFormat="1">
      <c r="B222" s="498"/>
      <c r="C222" s="499"/>
      <c r="D222" s="499"/>
      <c r="E222" s="499"/>
      <c r="F222" s="499"/>
      <c r="G222" s="499"/>
      <c r="H222" s="500"/>
      <c r="I222" s="501"/>
      <c r="J222" s="498"/>
      <c r="K222" s="502"/>
      <c r="L222" s="503"/>
      <c r="M222" s="391"/>
      <c r="N222" s="391"/>
      <c r="O222" s="504"/>
      <c r="P222" s="323"/>
      <c r="Q222" s="323"/>
      <c r="R222" s="323"/>
      <c r="S222" s="323"/>
      <c r="T222" s="323"/>
      <c r="U222" s="505"/>
      <c r="V222" s="378"/>
      <c r="W222" s="249"/>
      <c r="X222" s="249"/>
      <c r="AC222" s="505"/>
      <c r="AD222" s="505"/>
      <c r="AE222" s="505"/>
      <c r="AF222" s="505"/>
      <c r="AG222" s="505"/>
      <c r="AH222" s="505"/>
      <c r="AI222" s="505"/>
      <c r="AJ222" s="505"/>
      <c r="AK222" s="505"/>
      <c r="AL222" s="505"/>
      <c r="AM222" s="505"/>
      <c r="AN222" s="505"/>
      <c r="AO222" s="505"/>
      <c r="AP222" s="505"/>
      <c r="AQ222" s="505"/>
      <c r="AR222" s="505"/>
      <c r="AS222" s="505"/>
      <c r="AT222" s="505"/>
      <c r="AU222" s="505"/>
      <c r="AV222" s="505"/>
      <c r="AW222" s="505"/>
      <c r="AX222" s="505"/>
      <c r="AY222" s="505"/>
      <c r="AZ222" s="505"/>
      <c r="BA222" s="505"/>
      <c r="BB222" s="505"/>
      <c r="BC222" s="505"/>
      <c r="BD222" s="505"/>
      <c r="BE222" s="505"/>
      <c r="BF222" s="505"/>
      <c r="BG222" s="505"/>
      <c r="BH222" s="249"/>
      <c r="BI222" s="391"/>
    </row>
    <row r="223" spans="2:62" s="279" customFormat="1">
      <c r="B223" s="498"/>
      <c r="C223" s="499"/>
      <c r="D223" s="499"/>
      <c r="E223" s="499"/>
      <c r="F223" s="499"/>
      <c r="G223" s="499"/>
      <c r="H223" s="500"/>
      <c r="I223" s="501"/>
      <c r="J223" s="498"/>
      <c r="K223" s="502"/>
      <c r="L223" s="503"/>
      <c r="M223" s="391"/>
      <c r="N223" s="391"/>
      <c r="O223" s="504"/>
      <c r="P223" s="323"/>
      <c r="Q223" s="323"/>
      <c r="R223" s="323"/>
      <c r="S223" s="323"/>
      <c r="T223" s="323"/>
      <c r="U223" s="505"/>
      <c r="V223" s="378"/>
      <c r="W223" s="249"/>
      <c r="X223" s="249"/>
      <c r="AC223" s="505"/>
      <c r="AD223" s="505"/>
      <c r="AE223" s="505"/>
      <c r="AF223" s="505"/>
      <c r="AG223" s="505"/>
      <c r="AH223" s="505"/>
      <c r="AI223" s="505"/>
      <c r="AJ223" s="505"/>
      <c r="AK223" s="505"/>
      <c r="AL223" s="505"/>
      <c r="AM223" s="505"/>
      <c r="AN223" s="505"/>
      <c r="AO223" s="505"/>
      <c r="AP223" s="505"/>
      <c r="AQ223" s="505"/>
      <c r="AR223" s="505"/>
      <c r="AS223" s="505"/>
      <c r="AT223" s="505"/>
      <c r="AU223" s="505"/>
      <c r="AV223" s="505"/>
      <c r="AW223" s="505"/>
      <c r="AX223" s="505"/>
      <c r="AY223" s="505"/>
      <c r="AZ223" s="505"/>
      <c r="BA223" s="505"/>
      <c r="BB223" s="505"/>
      <c r="BC223" s="505"/>
      <c r="BD223" s="505"/>
      <c r="BE223" s="505"/>
      <c r="BF223" s="505"/>
      <c r="BG223" s="505"/>
      <c r="BH223" s="249"/>
      <c r="BI223" s="391"/>
    </row>
    <row r="224" spans="2:62" s="279" customFormat="1">
      <c r="B224" s="498"/>
      <c r="C224" s="499"/>
      <c r="D224" s="499"/>
      <c r="E224" s="499"/>
      <c r="F224" s="499"/>
      <c r="G224" s="499"/>
      <c r="H224" s="500"/>
      <c r="I224" s="501"/>
      <c r="J224" s="498"/>
      <c r="K224" s="502"/>
      <c r="L224" s="503"/>
      <c r="M224" s="391"/>
      <c r="N224" s="391"/>
      <c r="O224" s="504"/>
      <c r="P224" s="323"/>
      <c r="Q224" s="323"/>
      <c r="R224" s="323"/>
      <c r="S224" s="323"/>
      <c r="T224" s="323"/>
      <c r="U224" s="505"/>
      <c r="V224" s="378"/>
      <c r="W224" s="249"/>
      <c r="X224" s="249"/>
      <c r="AC224" s="505"/>
      <c r="AD224" s="505"/>
      <c r="AE224" s="505"/>
      <c r="AF224" s="505"/>
      <c r="AG224" s="505"/>
      <c r="AH224" s="505"/>
      <c r="AI224" s="505"/>
      <c r="AJ224" s="505"/>
      <c r="AK224" s="505"/>
      <c r="AL224" s="505"/>
      <c r="AM224" s="505"/>
      <c r="AN224" s="505"/>
      <c r="AO224" s="505"/>
      <c r="AP224" s="505"/>
      <c r="AQ224" s="505"/>
      <c r="AR224" s="505"/>
      <c r="AS224" s="505"/>
      <c r="AT224" s="505"/>
      <c r="AU224" s="505"/>
      <c r="AV224" s="505"/>
      <c r="AW224" s="505"/>
      <c r="AX224" s="505"/>
      <c r="AY224" s="505"/>
      <c r="AZ224" s="505"/>
      <c r="BA224" s="505"/>
      <c r="BB224" s="505"/>
      <c r="BC224" s="505"/>
      <c r="BD224" s="505"/>
      <c r="BE224" s="505"/>
      <c r="BF224" s="505"/>
      <c r="BG224" s="505"/>
      <c r="BH224" s="249"/>
      <c r="BI224" s="391"/>
    </row>
    <row r="225" spans="2:61" s="279" customFormat="1">
      <c r="B225" s="498"/>
      <c r="C225" s="499"/>
      <c r="D225" s="499"/>
      <c r="E225" s="499"/>
      <c r="F225" s="499"/>
      <c r="G225" s="499"/>
      <c r="H225" s="500"/>
      <c r="I225" s="501"/>
      <c r="J225" s="498"/>
      <c r="K225" s="502"/>
      <c r="L225" s="503"/>
      <c r="M225" s="391"/>
      <c r="N225" s="391"/>
      <c r="O225" s="504"/>
      <c r="P225" s="323"/>
      <c r="Q225" s="323"/>
      <c r="R225" s="323"/>
      <c r="S225" s="323"/>
      <c r="T225" s="323"/>
      <c r="U225" s="505"/>
      <c r="V225" s="378"/>
      <c r="W225" s="249"/>
      <c r="X225" s="249"/>
      <c r="AC225" s="505"/>
      <c r="AD225" s="505"/>
      <c r="AE225" s="505"/>
      <c r="AF225" s="505"/>
      <c r="AG225" s="505"/>
      <c r="AH225" s="505"/>
      <c r="AI225" s="505"/>
      <c r="AJ225" s="505"/>
      <c r="AK225" s="505"/>
      <c r="AL225" s="505"/>
      <c r="AM225" s="505"/>
      <c r="AN225" s="505"/>
      <c r="AO225" s="505"/>
      <c r="AP225" s="505"/>
      <c r="AQ225" s="505"/>
      <c r="AR225" s="505"/>
      <c r="AS225" s="505"/>
      <c r="AT225" s="505"/>
      <c r="AU225" s="505"/>
      <c r="AV225" s="505"/>
      <c r="AW225" s="505"/>
      <c r="AX225" s="505"/>
      <c r="AY225" s="505"/>
      <c r="AZ225" s="505"/>
      <c r="BA225" s="505"/>
      <c r="BB225" s="505"/>
      <c r="BC225" s="505"/>
      <c r="BD225" s="505"/>
      <c r="BE225" s="505"/>
      <c r="BF225" s="505"/>
      <c r="BG225" s="505"/>
      <c r="BH225" s="249"/>
      <c r="BI225" s="391"/>
    </row>
    <row r="226" spans="2:61" s="279" customFormat="1">
      <c r="B226" s="498"/>
      <c r="C226" s="499"/>
      <c r="D226" s="499"/>
      <c r="E226" s="499"/>
      <c r="F226" s="499"/>
      <c r="G226" s="499"/>
      <c r="H226" s="500"/>
      <c r="I226" s="501"/>
      <c r="J226" s="498"/>
      <c r="K226" s="502"/>
      <c r="L226" s="503"/>
      <c r="M226" s="391"/>
      <c r="N226" s="391"/>
      <c r="O226" s="504"/>
      <c r="P226" s="323"/>
      <c r="Q226" s="323"/>
      <c r="R226" s="323"/>
      <c r="S226" s="323"/>
      <c r="T226" s="323"/>
      <c r="U226" s="505"/>
      <c r="V226" s="378"/>
      <c r="W226" s="249"/>
      <c r="X226" s="249"/>
      <c r="AC226" s="505"/>
      <c r="AD226" s="505"/>
      <c r="AE226" s="505"/>
      <c r="AF226" s="505"/>
      <c r="AG226" s="505"/>
      <c r="AH226" s="505"/>
      <c r="AI226" s="505"/>
      <c r="AJ226" s="505"/>
      <c r="AK226" s="505"/>
      <c r="AL226" s="505"/>
      <c r="AM226" s="505"/>
      <c r="AN226" s="505"/>
      <c r="AO226" s="505"/>
      <c r="AP226" s="505"/>
      <c r="AQ226" s="505"/>
      <c r="AR226" s="505"/>
      <c r="AS226" s="505"/>
      <c r="AT226" s="505"/>
      <c r="AU226" s="505"/>
      <c r="AV226" s="505"/>
      <c r="AW226" s="505"/>
      <c r="AX226" s="505"/>
      <c r="AY226" s="505"/>
      <c r="AZ226" s="505"/>
      <c r="BA226" s="505"/>
      <c r="BB226" s="505"/>
      <c r="BC226" s="505"/>
      <c r="BD226" s="505"/>
      <c r="BE226" s="505"/>
      <c r="BF226" s="505"/>
      <c r="BG226" s="505"/>
      <c r="BH226" s="249"/>
      <c r="BI226" s="391"/>
    </row>
    <row r="227" spans="2:61" s="279" customFormat="1">
      <c r="B227" s="498"/>
      <c r="C227" s="499"/>
      <c r="D227" s="499"/>
      <c r="E227" s="499"/>
      <c r="F227" s="499"/>
      <c r="G227" s="499"/>
      <c r="H227" s="500"/>
      <c r="I227" s="501"/>
      <c r="J227" s="498"/>
      <c r="K227" s="502"/>
      <c r="L227" s="503"/>
      <c r="M227" s="391"/>
      <c r="N227" s="391"/>
      <c r="O227" s="504"/>
      <c r="P227" s="323"/>
      <c r="Q227" s="323"/>
      <c r="R227" s="323"/>
      <c r="S227" s="323"/>
      <c r="T227" s="323"/>
      <c r="U227" s="505"/>
      <c r="V227" s="378"/>
      <c r="W227" s="249"/>
      <c r="X227" s="249"/>
      <c r="AC227" s="505"/>
      <c r="AD227" s="505"/>
      <c r="AE227" s="505"/>
      <c r="AF227" s="505"/>
      <c r="AG227" s="505"/>
      <c r="AH227" s="505"/>
      <c r="AI227" s="505"/>
      <c r="AJ227" s="505"/>
      <c r="AK227" s="505"/>
      <c r="AL227" s="505"/>
      <c r="AM227" s="505"/>
      <c r="AN227" s="505"/>
      <c r="AO227" s="505"/>
      <c r="AP227" s="505"/>
      <c r="AQ227" s="505"/>
      <c r="AR227" s="505"/>
      <c r="AS227" s="505"/>
      <c r="AT227" s="505"/>
      <c r="AU227" s="505"/>
      <c r="AV227" s="505"/>
      <c r="AW227" s="505"/>
      <c r="AX227" s="505"/>
      <c r="AY227" s="505"/>
      <c r="AZ227" s="505"/>
      <c r="BA227" s="505"/>
      <c r="BB227" s="505"/>
      <c r="BC227" s="505"/>
      <c r="BD227" s="505"/>
      <c r="BE227" s="505"/>
      <c r="BF227" s="505"/>
      <c r="BG227" s="505"/>
      <c r="BH227" s="249"/>
      <c r="BI227" s="391"/>
    </row>
    <row r="228" spans="2:61" s="279" customFormat="1">
      <c r="B228" s="498"/>
      <c r="C228" s="499"/>
      <c r="D228" s="499"/>
      <c r="E228" s="499"/>
      <c r="F228" s="499"/>
      <c r="G228" s="499"/>
      <c r="H228" s="500"/>
      <c r="I228" s="501"/>
      <c r="J228" s="498"/>
      <c r="K228" s="502"/>
      <c r="L228" s="503"/>
      <c r="M228" s="391"/>
      <c r="N228" s="391"/>
      <c r="P228" s="323"/>
      <c r="Q228" s="323"/>
      <c r="R228" s="323"/>
      <c r="S228" s="323"/>
      <c r="T228" s="323"/>
      <c r="U228" s="505"/>
      <c r="V228" s="378"/>
      <c r="W228" s="249"/>
      <c r="X228" s="249"/>
      <c r="AC228" s="505"/>
      <c r="AD228" s="505"/>
      <c r="AE228" s="505"/>
      <c r="AF228" s="505"/>
      <c r="AG228" s="505"/>
      <c r="AH228" s="505"/>
      <c r="AI228" s="505"/>
      <c r="AJ228" s="505"/>
      <c r="AK228" s="505"/>
      <c r="AL228" s="505"/>
      <c r="AM228" s="505"/>
      <c r="AN228" s="505"/>
      <c r="AO228" s="505"/>
      <c r="AP228" s="505"/>
      <c r="AQ228" s="505"/>
      <c r="AR228" s="505"/>
      <c r="AS228" s="505"/>
      <c r="AT228" s="505"/>
      <c r="AU228" s="505"/>
      <c r="AV228" s="505"/>
      <c r="AW228" s="505"/>
      <c r="AX228" s="505"/>
      <c r="AY228" s="505"/>
      <c r="AZ228" s="505"/>
      <c r="BA228" s="505"/>
      <c r="BB228" s="505"/>
      <c r="BC228" s="505"/>
      <c r="BD228" s="505"/>
      <c r="BE228" s="505"/>
      <c r="BF228" s="505"/>
      <c r="BG228" s="505"/>
      <c r="BH228" s="249"/>
      <c r="BI228" s="391"/>
    </row>
    <row r="229" spans="2:61" s="279" customFormat="1">
      <c r="B229" s="498"/>
      <c r="C229" s="499"/>
      <c r="D229" s="499"/>
      <c r="E229" s="499"/>
      <c r="F229" s="499"/>
      <c r="G229" s="499"/>
      <c r="H229" s="500"/>
      <c r="I229" s="501"/>
      <c r="J229" s="498"/>
      <c r="K229" s="502"/>
      <c r="L229" s="503"/>
      <c r="M229" s="391"/>
      <c r="N229" s="391"/>
      <c r="P229" s="323"/>
      <c r="Q229" s="323"/>
      <c r="R229" s="323"/>
      <c r="S229" s="323"/>
      <c r="T229" s="323"/>
      <c r="U229" s="505"/>
      <c r="V229" s="378"/>
      <c r="W229" s="249"/>
      <c r="X229" s="249"/>
      <c r="AC229" s="505"/>
      <c r="AD229" s="505"/>
      <c r="AE229" s="505"/>
      <c r="AF229" s="505"/>
      <c r="AG229" s="505"/>
      <c r="AH229" s="505"/>
      <c r="AI229" s="505"/>
      <c r="AJ229" s="505"/>
      <c r="AK229" s="505"/>
      <c r="AL229" s="505"/>
      <c r="AM229" s="505"/>
      <c r="AN229" s="505"/>
      <c r="AO229" s="505"/>
      <c r="AP229" s="505"/>
      <c r="AQ229" s="505"/>
      <c r="AR229" s="505"/>
      <c r="AS229" s="505"/>
      <c r="AT229" s="505"/>
      <c r="AU229" s="505"/>
      <c r="AV229" s="505"/>
      <c r="AW229" s="505"/>
      <c r="AX229" s="505"/>
      <c r="AY229" s="505"/>
      <c r="AZ229" s="505"/>
      <c r="BA229" s="505"/>
      <c r="BB229" s="505"/>
      <c r="BC229" s="505"/>
      <c r="BD229" s="505"/>
      <c r="BE229" s="505"/>
      <c r="BF229" s="505"/>
      <c r="BG229" s="505"/>
      <c r="BH229" s="249"/>
      <c r="BI229" s="391"/>
    </row>
    <row r="230" spans="2:61" s="250" customFormat="1">
      <c r="B230" s="258"/>
      <c r="C230" s="258"/>
      <c r="D230" s="258"/>
      <c r="E230" s="258"/>
      <c r="F230" s="258"/>
      <c r="G230" s="258"/>
      <c r="H230" s="258"/>
      <c r="I230" s="258"/>
      <c r="J230" s="258"/>
      <c r="K230" s="258"/>
      <c r="L230" s="258"/>
      <c r="M230" s="258"/>
      <c r="N230" s="258"/>
      <c r="O230" s="316"/>
      <c r="T230" s="377"/>
      <c r="U230" s="377"/>
      <c r="V230" s="378"/>
      <c r="W230" s="249"/>
      <c r="X230" s="249"/>
      <c r="AB230" s="279"/>
      <c r="AC230" s="497"/>
      <c r="AD230" s="497"/>
      <c r="AE230" s="497"/>
      <c r="AF230" s="497"/>
      <c r="AG230" s="497"/>
      <c r="AH230" s="497"/>
      <c r="AI230" s="497"/>
      <c r="AJ230" s="497"/>
      <c r="AK230" s="497"/>
      <c r="AL230" s="497"/>
      <c r="AM230" s="497"/>
      <c r="AN230" s="497"/>
      <c r="AO230" s="497"/>
      <c r="AP230" s="497"/>
      <c r="AQ230" s="497"/>
      <c r="AR230" s="497"/>
      <c r="AS230" s="497"/>
      <c r="AT230" s="497"/>
      <c r="AU230" s="497"/>
      <c r="AV230" s="497"/>
      <c r="AW230" s="497"/>
      <c r="AX230" s="497"/>
      <c r="AY230" s="497"/>
      <c r="AZ230" s="497"/>
      <c r="BA230" s="497"/>
      <c r="BB230" s="497"/>
      <c r="BC230" s="497"/>
      <c r="BD230" s="497"/>
      <c r="BE230" s="497"/>
      <c r="BF230" s="497"/>
      <c r="BG230" s="497"/>
      <c r="BH230" s="249"/>
      <c r="BI230" s="391"/>
    </row>
    <row r="231" spans="2:61" s="250" customFormat="1">
      <c r="B231" s="498"/>
      <c r="C231" s="520"/>
      <c r="D231" s="499"/>
      <c r="E231" s="499"/>
      <c r="F231" s="499"/>
      <c r="G231" s="499"/>
      <c r="H231" s="500"/>
      <c r="I231" s="501"/>
      <c r="J231" s="498"/>
      <c r="K231" s="502"/>
      <c r="L231" s="503"/>
      <c r="M231" s="391"/>
      <c r="N231" s="391"/>
      <c r="P231" s="323"/>
      <c r="Q231" s="323"/>
      <c r="R231" s="323"/>
      <c r="S231" s="323"/>
      <c r="T231" s="323"/>
      <c r="U231" s="505"/>
      <c r="V231" s="378"/>
      <c r="W231" s="249"/>
      <c r="X231" s="249"/>
      <c r="AB231" s="279"/>
      <c r="AC231" s="505"/>
      <c r="AD231" s="505"/>
      <c r="AE231" s="505"/>
      <c r="AF231" s="505"/>
      <c r="AG231" s="505"/>
      <c r="AH231" s="505"/>
      <c r="AI231" s="505"/>
      <c r="AJ231" s="505"/>
      <c r="AK231" s="505"/>
      <c r="AL231" s="505"/>
      <c r="AM231" s="505"/>
      <c r="AN231" s="505"/>
      <c r="AO231" s="505"/>
      <c r="AP231" s="505"/>
      <c r="AQ231" s="505"/>
      <c r="AR231" s="505"/>
      <c r="AS231" s="505"/>
      <c r="AT231" s="505"/>
      <c r="AU231" s="505"/>
      <c r="AV231" s="505"/>
      <c r="AW231" s="505"/>
      <c r="AX231" s="505"/>
      <c r="AY231" s="505"/>
      <c r="AZ231" s="505"/>
      <c r="BA231" s="505"/>
      <c r="BB231" s="505"/>
      <c r="BC231" s="505"/>
      <c r="BD231" s="505"/>
      <c r="BE231" s="505"/>
      <c r="BF231" s="505"/>
      <c r="BG231" s="505"/>
      <c r="BH231" s="249"/>
      <c r="BI231" s="391"/>
    </row>
    <row r="232" spans="2:61" s="250" customFormat="1">
      <c r="B232" s="498"/>
      <c r="C232" s="520"/>
      <c r="D232" s="521"/>
      <c r="E232" s="520"/>
      <c r="F232" s="498"/>
      <c r="G232" s="520"/>
      <c r="H232" s="500"/>
      <c r="I232" s="501"/>
      <c r="J232" s="501"/>
      <c r="K232" s="502"/>
      <c r="L232" s="503"/>
      <c r="M232" s="391"/>
      <c r="N232" s="391"/>
      <c r="P232" s="323"/>
      <c r="Q232" s="323"/>
      <c r="R232" s="323"/>
      <c r="S232" s="323"/>
      <c r="T232" s="323"/>
      <c r="U232" s="505"/>
      <c r="V232" s="378"/>
      <c r="W232" s="249"/>
      <c r="X232" s="249"/>
      <c r="AB232" s="279"/>
      <c r="AC232" s="505"/>
      <c r="AD232" s="505"/>
      <c r="AE232" s="505"/>
      <c r="AF232" s="505"/>
      <c r="AG232" s="505"/>
      <c r="AH232" s="505"/>
      <c r="AI232" s="505"/>
      <c r="AJ232" s="505"/>
      <c r="AK232" s="505"/>
      <c r="AL232" s="505"/>
      <c r="AM232" s="505"/>
      <c r="AN232" s="505"/>
      <c r="AO232" s="505"/>
      <c r="AP232" s="505"/>
      <c r="AQ232" s="505"/>
      <c r="AR232" s="505"/>
      <c r="AS232" s="505"/>
      <c r="AT232" s="505"/>
      <c r="AU232" s="505"/>
      <c r="AV232" s="505"/>
      <c r="AW232" s="505"/>
      <c r="AX232" s="505"/>
      <c r="AY232" s="505"/>
      <c r="AZ232" s="505"/>
      <c r="BA232" s="505"/>
      <c r="BB232" s="505"/>
      <c r="BC232" s="505"/>
      <c r="BD232" s="505"/>
      <c r="BE232" s="505"/>
      <c r="BF232" s="505"/>
      <c r="BG232" s="505"/>
      <c r="BH232" s="249"/>
      <c r="BI232" s="391"/>
    </row>
    <row r="233" spans="2:61" s="250" customFormat="1">
      <c r="B233" s="498"/>
      <c r="C233" s="520"/>
      <c r="D233" s="522"/>
      <c r="E233" s="520"/>
      <c r="F233" s="249"/>
      <c r="G233" s="520"/>
      <c r="H233" s="500"/>
      <c r="I233" s="501"/>
      <c r="J233" s="498"/>
      <c r="K233" s="502"/>
      <c r="L233" s="503"/>
      <c r="M233" s="391"/>
      <c r="N233" s="391"/>
      <c r="P233" s="323"/>
      <c r="Q233" s="323"/>
      <c r="R233" s="323"/>
      <c r="S233" s="323"/>
      <c r="T233" s="323"/>
      <c r="U233" s="505"/>
      <c r="V233" s="378"/>
      <c r="W233" s="249"/>
      <c r="X233" s="249"/>
      <c r="AB233" s="279"/>
      <c r="AC233" s="505"/>
      <c r="AD233" s="505"/>
      <c r="AE233" s="505"/>
      <c r="AF233" s="505"/>
      <c r="AG233" s="505"/>
      <c r="AH233" s="505"/>
      <c r="AI233" s="505"/>
      <c r="AJ233" s="505"/>
      <c r="AK233" s="505"/>
      <c r="AL233" s="505"/>
      <c r="AM233" s="505"/>
      <c r="AN233" s="505"/>
      <c r="AO233" s="505"/>
      <c r="AP233" s="505"/>
      <c r="AQ233" s="505"/>
      <c r="AR233" s="505"/>
      <c r="AS233" s="505"/>
      <c r="AT233" s="505"/>
      <c r="AU233" s="505"/>
      <c r="AV233" s="505"/>
      <c r="AW233" s="505"/>
      <c r="AX233" s="505"/>
      <c r="AY233" s="505"/>
      <c r="AZ233" s="505"/>
      <c r="BA233" s="505"/>
      <c r="BB233" s="505"/>
      <c r="BC233" s="505"/>
      <c r="BD233" s="505"/>
      <c r="BE233" s="505"/>
      <c r="BF233" s="505"/>
      <c r="BG233" s="505"/>
      <c r="BH233" s="249"/>
      <c r="BI233" s="391"/>
    </row>
    <row r="234" spans="2:61" s="250" customFormat="1">
      <c r="B234" s="258"/>
      <c r="C234" s="258"/>
      <c r="D234" s="258"/>
      <c r="E234" s="258"/>
      <c r="F234" s="258"/>
      <c r="G234" s="258"/>
      <c r="H234" s="258"/>
      <c r="I234" s="258"/>
      <c r="J234" s="258"/>
      <c r="K234" s="258"/>
      <c r="L234" s="258"/>
      <c r="M234" s="258"/>
      <c r="N234" s="258"/>
      <c r="T234" s="377"/>
      <c r="U234" s="377"/>
      <c r="V234" s="378"/>
      <c r="W234" s="491"/>
      <c r="X234" s="491"/>
      <c r="Y234" s="494"/>
      <c r="Z234" s="494"/>
      <c r="AB234" s="506"/>
      <c r="AC234" s="497"/>
      <c r="AD234" s="497"/>
      <c r="AE234" s="497"/>
      <c r="AF234" s="497"/>
      <c r="AG234" s="497"/>
      <c r="AH234" s="497"/>
      <c r="AI234" s="497"/>
      <c r="AJ234" s="497"/>
      <c r="AK234" s="497"/>
      <c r="AL234" s="497"/>
      <c r="AM234" s="497"/>
      <c r="AN234" s="497"/>
      <c r="AO234" s="497"/>
      <c r="AP234" s="497"/>
      <c r="AQ234" s="497"/>
      <c r="AR234" s="497"/>
      <c r="AS234" s="497"/>
      <c r="AT234" s="497"/>
      <c r="AU234" s="497"/>
      <c r="AV234" s="497"/>
      <c r="AW234" s="497"/>
      <c r="AX234" s="497"/>
      <c r="AY234" s="497"/>
      <c r="AZ234" s="497"/>
      <c r="BA234" s="497"/>
      <c r="BB234" s="497"/>
      <c r="BC234" s="497"/>
      <c r="BD234" s="497"/>
      <c r="BE234" s="497"/>
      <c r="BF234" s="497"/>
      <c r="BG234" s="497"/>
      <c r="BH234" s="249"/>
      <c r="BI234" s="391"/>
    </row>
    <row r="235" spans="2:61" s="249" customFormat="1">
      <c r="B235" s="498"/>
      <c r="C235" s="520"/>
      <c r="D235" s="501"/>
      <c r="E235" s="507"/>
      <c r="F235" s="507"/>
      <c r="G235" s="507"/>
      <c r="H235" s="523"/>
      <c r="I235" s="501"/>
      <c r="J235" s="507"/>
      <c r="K235" s="502"/>
      <c r="L235" s="503"/>
      <c r="M235" s="391"/>
      <c r="N235" s="391"/>
      <c r="O235" s="504"/>
      <c r="P235" s="323"/>
      <c r="Q235" s="323"/>
      <c r="R235" s="323"/>
      <c r="S235" s="323"/>
      <c r="T235" s="323"/>
      <c r="U235" s="505"/>
      <c r="V235" s="378"/>
      <c r="W235" s="323"/>
      <c r="X235" s="502"/>
      <c r="Y235" s="508"/>
      <c r="Z235" s="509"/>
      <c r="AB235" s="279"/>
      <c r="AC235" s="505"/>
      <c r="AD235" s="505"/>
      <c r="AE235" s="505"/>
      <c r="AF235" s="505"/>
      <c r="AG235" s="505"/>
      <c r="AH235" s="505"/>
      <c r="AI235" s="505"/>
      <c r="AJ235" s="505"/>
      <c r="AK235" s="505"/>
      <c r="AL235" s="505"/>
      <c r="AM235" s="505"/>
      <c r="AN235" s="505"/>
      <c r="AO235" s="505"/>
      <c r="AP235" s="505"/>
      <c r="AQ235" s="505"/>
      <c r="AR235" s="505"/>
      <c r="AS235" s="505"/>
      <c r="AT235" s="505"/>
      <c r="AU235" s="505"/>
      <c r="AV235" s="505"/>
      <c r="AW235" s="505"/>
      <c r="AX235" s="505"/>
      <c r="AY235" s="505"/>
      <c r="AZ235" s="505"/>
      <c r="BA235" s="505"/>
      <c r="BB235" s="505"/>
      <c r="BC235" s="505"/>
      <c r="BD235" s="505"/>
      <c r="BE235" s="505"/>
      <c r="BF235" s="505"/>
      <c r="BG235" s="505"/>
      <c r="BI235" s="391"/>
    </row>
    <row r="236" spans="2:61" s="250" customFormat="1">
      <c r="B236" s="258"/>
      <c r="C236" s="258"/>
      <c r="D236" s="258"/>
      <c r="E236" s="258"/>
      <c r="F236" s="258"/>
      <c r="G236" s="258"/>
      <c r="H236" s="258"/>
      <c r="I236" s="258"/>
      <c r="J236" s="258"/>
      <c r="K236" s="258"/>
      <c r="L236" s="258"/>
      <c r="M236" s="258"/>
      <c r="N236" s="258"/>
      <c r="T236" s="377"/>
      <c r="U236" s="497"/>
      <c r="V236" s="378"/>
      <c r="W236" s="502"/>
      <c r="X236" s="502"/>
      <c r="Y236" s="508"/>
      <c r="Z236" s="502"/>
      <c r="AB236" s="279"/>
      <c r="AC236" s="497"/>
      <c r="AD236" s="497"/>
      <c r="AE236" s="497"/>
      <c r="AF236" s="497"/>
      <c r="AG236" s="497"/>
      <c r="AH236" s="497"/>
      <c r="AI236" s="497"/>
      <c r="AJ236" s="497"/>
      <c r="AK236" s="497"/>
      <c r="AL236" s="497"/>
      <c r="AM236" s="497"/>
      <c r="AN236" s="497"/>
      <c r="AO236" s="497"/>
      <c r="AP236" s="497"/>
      <c r="AQ236" s="497"/>
      <c r="AR236" s="497"/>
      <c r="AS236" s="497"/>
      <c r="AT236" s="497"/>
      <c r="AU236" s="497"/>
      <c r="AV236" s="497"/>
      <c r="AW236" s="497"/>
      <c r="AX236" s="497"/>
      <c r="AY236" s="497"/>
      <c r="AZ236" s="497"/>
      <c r="BA236" s="497"/>
      <c r="BB236" s="497"/>
      <c r="BC236" s="497"/>
      <c r="BD236" s="497"/>
      <c r="BE236" s="497"/>
      <c r="BF236" s="497"/>
      <c r="BG236" s="497"/>
      <c r="BH236" s="249"/>
      <c r="BI236" s="391"/>
    </row>
    <row r="237" spans="2:61" s="249" customFormat="1">
      <c r="B237" s="498"/>
      <c r="C237" s="520"/>
      <c r="D237" s="498"/>
      <c r="E237" s="507"/>
      <c r="F237" s="507"/>
      <c r="G237" s="507"/>
      <c r="H237" s="523"/>
      <c r="I237" s="501"/>
      <c r="J237" s="507"/>
      <c r="K237" s="502"/>
      <c r="L237" s="503"/>
      <c r="M237" s="391"/>
      <c r="N237" s="391"/>
      <c r="O237" s="504"/>
      <c r="P237" s="323"/>
      <c r="Q237" s="323"/>
      <c r="R237" s="323"/>
      <c r="S237" s="323"/>
      <c r="T237" s="323"/>
      <c r="U237" s="505"/>
      <c r="V237" s="378"/>
      <c r="W237" s="323"/>
      <c r="X237" s="502"/>
      <c r="Y237" s="508"/>
      <c r="Z237" s="509"/>
      <c r="AB237" s="279"/>
      <c r="AC237" s="505"/>
      <c r="AD237" s="505"/>
      <c r="AE237" s="505"/>
      <c r="AF237" s="505"/>
      <c r="AG237" s="505"/>
      <c r="AH237" s="505"/>
      <c r="AI237" s="505"/>
      <c r="AJ237" s="505"/>
      <c r="AK237" s="505"/>
      <c r="AL237" s="505"/>
      <c r="AM237" s="505"/>
      <c r="AN237" s="505"/>
      <c r="AO237" s="505"/>
      <c r="AP237" s="505"/>
      <c r="AQ237" s="505"/>
      <c r="AR237" s="505"/>
      <c r="AS237" s="505"/>
      <c r="AT237" s="505"/>
      <c r="AU237" s="505"/>
      <c r="AV237" s="505"/>
      <c r="AW237" s="505"/>
      <c r="AX237" s="505"/>
      <c r="AY237" s="505"/>
      <c r="AZ237" s="505"/>
      <c r="BA237" s="505"/>
      <c r="BB237" s="505"/>
      <c r="BC237" s="505"/>
      <c r="BD237" s="505"/>
      <c r="BE237" s="505"/>
      <c r="BF237" s="505"/>
      <c r="BG237" s="505"/>
      <c r="BI237" s="391"/>
    </row>
    <row r="238" spans="2:61" s="249" customFormat="1">
      <c r="B238" s="498"/>
      <c r="C238" s="520"/>
      <c r="D238" s="498"/>
      <c r="E238" s="507"/>
      <c r="F238" s="507"/>
      <c r="G238" s="507"/>
      <c r="H238" s="523"/>
      <c r="I238" s="501"/>
      <c r="J238" s="507"/>
      <c r="K238" s="502"/>
      <c r="L238" s="503"/>
      <c r="M238" s="391"/>
      <c r="N238" s="391"/>
      <c r="O238" s="504"/>
      <c r="P238" s="323"/>
      <c r="Q238" s="323"/>
      <c r="R238" s="323"/>
      <c r="S238" s="323"/>
      <c r="T238" s="323"/>
      <c r="U238" s="505"/>
      <c r="V238" s="378"/>
      <c r="W238" s="323"/>
      <c r="X238" s="502"/>
      <c r="Y238" s="508"/>
      <c r="Z238" s="509"/>
      <c r="AB238" s="279"/>
      <c r="AC238" s="505"/>
      <c r="AD238" s="505"/>
      <c r="AE238" s="505"/>
      <c r="AF238" s="505"/>
      <c r="AG238" s="505"/>
      <c r="AH238" s="505"/>
      <c r="AI238" s="505"/>
      <c r="AJ238" s="505"/>
      <c r="AK238" s="505"/>
      <c r="AL238" s="505"/>
      <c r="AM238" s="505"/>
      <c r="AN238" s="505"/>
      <c r="AO238" s="505"/>
      <c r="AP238" s="505"/>
      <c r="AQ238" s="505"/>
      <c r="AR238" s="505"/>
      <c r="AS238" s="505"/>
      <c r="AT238" s="505"/>
      <c r="AU238" s="505"/>
      <c r="AV238" s="505"/>
      <c r="AW238" s="505"/>
      <c r="AX238" s="505"/>
      <c r="AY238" s="505"/>
      <c r="AZ238" s="505"/>
      <c r="BA238" s="505"/>
      <c r="BB238" s="505"/>
      <c r="BC238" s="505"/>
      <c r="BD238" s="505"/>
      <c r="BE238" s="505"/>
      <c r="BF238" s="505"/>
      <c r="BG238" s="505"/>
      <c r="BI238" s="391"/>
    </row>
    <row r="239" spans="2:61" s="249" customFormat="1">
      <c r="B239" s="498"/>
      <c r="C239" s="520"/>
      <c r="D239" s="498"/>
      <c r="E239" s="507"/>
      <c r="F239" s="507"/>
      <c r="G239" s="507"/>
      <c r="H239" s="523"/>
      <c r="I239" s="501"/>
      <c r="J239" s="507"/>
      <c r="K239" s="502"/>
      <c r="L239" s="503"/>
      <c r="M239" s="391"/>
      <c r="N239" s="391"/>
      <c r="O239" s="504"/>
      <c r="P239" s="323"/>
      <c r="Q239" s="323"/>
      <c r="R239" s="323"/>
      <c r="S239" s="323"/>
      <c r="T239" s="323"/>
      <c r="U239" s="505"/>
      <c r="V239" s="378"/>
      <c r="W239" s="323"/>
      <c r="X239" s="502"/>
      <c r="Y239" s="508"/>
      <c r="Z239" s="509"/>
      <c r="AB239" s="279"/>
      <c r="AC239" s="505"/>
      <c r="AD239" s="505"/>
      <c r="AE239" s="505"/>
      <c r="AF239" s="505"/>
      <c r="AG239" s="505"/>
      <c r="AH239" s="505"/>
      <c r="AI239" s="505"/>
      <c r="AJ239" s="505"/>
      <c r="AK239" s="505"/>
      <c r="AL239" s="505"/>
      <c r="AM239" s="505"/>
      <c r="AN239" s="505"/>
      <c r="AO239" s="505"/>
      <c r="AP239" s="505"/>
      <c r="AQ239" s="505"/>
      <c r="AR239" s="505"/>
      <c r="AS239" s="505"/>
      <c r="AT239" s="505"/>
      <c r="AU239" s="505"/>
      <c r="AV239" s="505"/>
      <c r="AW239" s="505"/>
      <c r="AX239" s="505"/>
      <c r="AY239" s="505"/>
      <c r="AZ239" s="505"/>
      <c r="BA239" s="505"/>
      <c r="BB239" s="505"/>
      <c r="BC239" s="505"/>
      <c r="BD239" s="505"/>
      <c r="BE239" s="505"/>
      <c r="BF239" s="505"/>
      <c r="BG239" s="505"/>
      <c r="BI239" s="391"/>
    </row>
    <row r="240" spans="2:61" s="249" customFormat="1">
      <c r="B240" s="498"/>
      <c r="C240" s="520"/>
      <c r="D240" s="498"/>
      <c r="E240" s="507"/>
      <c r="F240" s="507"/>
      <c r="G240" s="507"/>
      <c r="H240" s="523"/>
      <c r="I240" s="501"/>
      <c r="J240" s="507"/>
      <c r="K240" s="502"/>
      <c r="L240" s="503"/>
      <c r="M240" s="391"/>
      <c r="N240" s="391"/>
      <c r="O240" s="504"/>
      <c r="P240" s="323"/>
      <c r="Q240" s="323"/>
      <c r="R240" s="323"/>
      <c r="S240" s="323"/>
      <c r="T240" s="323"/>
      <c r="U240" s="505"/>
      <c r="V240" s="378"/>
      <c r="W240" s="323"/>
      <c r="X240" s="502"/>
      <c r="Y240" s="508"/>
      <c r="Z240" s="509"/>
      <c r="AB240" s="279"/>
      <c r="AC240" s="505"/>
      <c r="AD240" s="505"/>
      <c r="AE240" s="505"/>
      <c r="AF240" s="505"/>
      <c r="AG240" s="505"/>
      <c r="AH240" s="505"/>
      <c r="AI240" s="505"/>
      <c r="AJ240" s="505"/>
      <c r="AK240" s="505"/>
      <c r="AL240" s="505"/>
      <c r="AM240" s="505"/>
      <c r="AN240" s="505"/>
      <c r="AO240" s="505"/>
      <c r="AP240" s="505"/>
      <c r="AQ240" s="505"/>
      <c r="AR240" s="505"/>
      <c r="AS240" s="505"/>
      <c r="AT240" s="505"/>
      <c r="AU240" s="505"/>
      <c r="AV240" s="505"/>
      <c r="AW240" s="505"/>
      <c r="AX240" s="505"/>
      <c r="AY240" s="505"/>
      <c r="AZ240" s="505"/>
      <c r="BA240" s="505"/>
      <c r="BB240" s="505"/>
      <c r="BC240" s="505"/>
      <c r="BD240" s="505"/>
      <c r="BE240" s="505"/>
      <c r="BF240" s="505"/>
      <c r="BG240" s="505"/>
      <c r="BI240" s="391"/>
    </row>
    <row r="241" spans="2:62" s="249" customFormat="1">
      <c r="B241" s="498"/>
      <c r="C241" s="520"/>
      <c r="D241" s="498"/>
      <c r="E241" s="507"/>
      <c r="F241" s="507"/>
      <c r="G241" s="507"/>
      <c r="H241" s="523"/>
      <c r="I241" s="501"/>
      <c r="J241" s="507"/>
      <c r="K241" s="502"/>
      <c r="L241" s="503"/>
      <c r="M241" s="391"/>
      <c r="N241" s="391"/>
      <c r="O241" s="504"/>
      <c r="P241" s="323"/>
      <c r="Q241" s="323"/>
      <c r="R241" s="323"/>
      <c r="S241" s="323"/>
      <c r="T241" s="323"/>
      <c r="U241" s="505"/>
      <c r="V241" s="378"/>
      <c r="W241" s="323"/>
      <c r="X241" s="502"/>
      <c r="Y241" s="508"/>
      <c r="Z241" s="509"/>
      <c r="AB241" s="279"/>
      <c r="AC241" s="505"/>
      <c r="AD241" s="505"/>
      <c r="AE241" s="505"/>
      <c r="AF241" s="505"/>
      <c r="AG241" s="505"/>
      <c r="AH241" s="505"/>
      <c r="AI241" s="505"/>
      <c r="AJ241" s="505"/>
      <c r="AK241" s="505"/>
      <c r="AL241" s="505"/>
      <c r="AM241" s="505"/>
      <c r="AN241" s="505"/>
      <c r="AO241" s="505"/>
      <c r="AP241" s="505"/>
      <c r="AQ241" s="505"/>
      <c r="AR241" s="505"/>
      <c r="AS241" s="505"/>
      <c r="AT241" s="505"/>
      <c r="AU241" s="505"/>
      <c r="AV241" s="505"/>
      <c r="AW241" s="505"/>
      <c r="AX241" s="505"/>
      <c r="AY241" s="505"/>
      <c r="AZ241" s="505"/>
      <c r="BA241" s="505"/>
      <c r="BB241" s="505"/>
      <c r="BC241" s="505"/>
      <c r="BD241" s="505"/>
      <c r="BE241" s="505"/>
      <c r="BF241" s="505"/>
      <c r="BG241" s="505"/>
      <c r="BI241" s="391"/>
    </row>
    <row r="242" spans="2:62" s="249" customFormat="1">
      <c r="B242" s="498"/>
      <c r="C242" s="520"/>
      <c r="D242" s="498"/>
      <c r="E242" s="507"/>
      <c r="F242" s="507"/>
      <c r="G242" s="507"/>
      <c r="H242" s="523"/>
      <c r="I242" s="501"/>
      <c r="J242" s="507"/>
      <c r="K242" s="502"/>
      <c r="L242" s="503"/>
      <c r="M242" s="391"/>
      <c r="N242" s="391"/>
      <c r="O242" s="504"/>
      <c r="P242" s="323"/>
      <c r="Q242" s="323"/>
      <c r="R242" s="323"/>
      <c r="S242" s="323"/>
      <c r="T242" s="323"/>
      <c r="U242" s="505"/>
      <c r="V242" s="378"/>
      <c r="W242" s="323"/>
      <c r="X242" s="502"/>
      <c r="Y242" s="508"/>
      <c r="Z242" s="509"/>
      <c r="AB242" s="279"/>
      <c r="AC242" s="505"/>
      <c r="AD242" s="505"/>
      <c r="AE242" s="505"/>
      <c r="AF242" s="505"/>
      <c r="AG242" s="505"/>
      <c r="AH242" s="505"/>
      <c r="AI242" s="505"/>
      <c r="AJ242" s="505"/>
      <c r="AK242" s="505"/>
      <c r="AL242" s="505"/>
      <c r="AM242" s="505"/>
      <c r="AN242" s="505"/>
      <c r="AO242" s="505"/>
      <c r="AP242" s="505"/>
      <c r="AQ242" s="505"/>
      <c r="AR242" s="505"/>
      <c r="AS242" s="505"/>
      <c r="AT242" s="505"/>
      <c r="AU242" s="505"/>
      <c r="AV242" s="505"/>
      <c r="AW242" s="505"/>
      <c r="AX242" s="505"/>
      <c r="AY242" s="505"/>
      <c r="AZ242" s="505"/>
      <c r="BA242" s="505"/>
      <c r="BB242" s="505"/>
      <c r="BC242" s="505"/>
      <c r="BD242" s="505"/>
      <c r="BE242" s="505"/>
      <c r="BF242" s="505"/>
      <c r="BG242" s="505"/>
      <c r="BI242" s="391"/>
    </row>
    <row r="243" spans="2:62" s="249" customFormat="1">
      <c r="B243" s="498"/>
      <c r="C243" s="520"/>
      <c r="D243" s="498"/>
      <c r="E243" s="507"/>
      <c r="F243" s="507"/>
      <c r="G243" s="507"/>
      <c r="H243" s="523"/>
      <c r="I243" s="501"/>
      <c r="J243" s="507"/>
      <c r="K243" s="502"/>
      <c r="L243" s="503"/>
      <c r="M243" s="391"/>
      <c r="N243" s="391"/>
      <c r="O243" s="504"/>
      <c r="P243" s="323"/>
      <c r="Q243" s="323"/>
      <c r="R243" s="323"/>
      <c r="S243" s="323"/>
      <c r="T243" s="323"/>
      <c r="U243" s="505"/>
      <c r="V243" s="378"/>
      <c r="W243" s="323"/>
      <c r="X243" s="502"/>
      <c r="Y243" s="508"/>
      <c r="Z243" s="509"/>
      <c r="AB243" s="279"/>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5"/>
      <c r="AY243" s="505"/>
      <c r="AZ243" s="505"/>
      <c r="BA243" s="505"/>
      <c r="BB243" s="505"/>
      <c r="BC243" s="505"/>
      <c r="BD243" s="505"/>
      <c r="BE243" s="505"/>
      <c r="BF243" s="505"/>
      <c r="BG243" s="505"/>
      <c r="BI243" s="391"/>
    </row>
    <row r="244" spans="2:62" s="249" customFormat="1">
      <c r="B244" s="498"/>
      <c r="C244" s="520"/>
      <c r="D244" s="498"/>
      <c r="E244" s="507"/>
      <c r="F244" s="507"/>
      <c r="G244" s="507"/>
      <c r="H244" s="523"/>
      <c r="I244" s="501"/>
      <c r="J244" s="507"/>
      <c r="K244" s="502"/>
      <c r="L244" s="503"/>
      <c r="M244" s="391"/>
      <c r="N244" s="391"/>
      <c r="O244" s="504"/>
      <c r="P244" s="323"/>
      <c r="Q244" s="323"/>
      <c r="R244" s="323"/>
      <c r="S244" s="323"/>
      <c r="T244" s="323"/>
      <c r="U244" s="505"/>
      <c r="V244" s="378"/>
      <c r="W244" s="323"/>
      <c r="X244" s="502"/>
      <c r="Y244" s="508"/>
      <c r="Z244" s="509"/>
      <c r="AB244" s="279"/>
      <c r="AC244" s="505"/>
      <c r="AD244" s="505"/>
      <c r="AE244" s="505"/>
      <c r="AF244" s="505"/>
      <c r="AG244" s="505"/>
      <c r="AH244" s="505"/>
      <c r="AI244" s="505"/>
      <c r="AJ244" s="505"/>
      <c r="AK244" s="505"/>
      <c r="AL244" s="505"/>
      <c r="AM244" s="505"/>
      <c r="AN244" s="505"/>
      <c r="AO244" s="505"/>
      <c r="AP244" s="505"/>
      <c r="AQ244" s="505"/>
      <c r="AR244" s="505"/>
      <c r="AS244" s="505"/>
      <c r="AT244" s="505"/>
      <c r="AU244" s="505"/>
      <c r="AV244" s="505"/>
      <c r="AW244" s="505"/>
      <c r="AX244" s="505"/>
      <c r="AY244" s="505"/>
      <c r="AZ244" s="505"/>
      <c r="BA244" s="505"/>
      <c r="BB244" s="505"/>
      <c r="BC244" s="505"/>
      <c r="BD244" s="505"/>
      <c r="BE244" s="505"/>
      <c r="BF244" s="505"/>
      <c r="BG244" s="505"/>
      <c r="BI244" s="391"/>
    </row>
    <row r="245" spans="2:62" s="249" customFormat="1">
      <c r="B245" s="498"/>
      <c r="C245" s="520"/>
      <c r="D245" s="498"/>
      <c r="E245" s="507"/>
      <c r="F245" s="507"/>
      <c r="G245" s="507"/>
      <c r="H245" s="523"/>
      <c r="I245" s="501"/>
      <c r="J245" s="507"/>
      <c r="K245" s="502"/>
      <c r="L245" s="503"/>
      <c r="M245" s="391"/>
      <c r="N245" s="391"/>
      <c r="O245" s="504"/>
      <c r="P245" s="323"/>
      <c r="Q245" s="323"/>
      <c r="R245" s="323"/>
      <c r="S245" s="323"/>
      <c r="T245" s="323"/>
      <c r="U245" s="505"/>
      <c r="V245" s="378"/>
      <c r="W245" s="323"/>
      <c r="X245" s="502"/>
      <c r="Y245" s="508"/>
      <c r="Z245" s="509"/>
      <c r="AB245" s="279"/>
      <c r="AC245" s="505"/>
      <c r="AD245" s="505"/>
      <c r="AE245" s="505"/>
      <c r="AF245" s="505"/>
      <c r="AG245" s="505"/>
      <c r="AH245" s="505"/>
      <c r="AI245" s="505"/>
      <c r="AJ245" s="505"/>
      <c r="AK245" s="505"/>
      <c r="AL245" s="505"/>
      <c r="AM245" s="505"/>
      <c r="AN245" s="505"/>
      <c r="AO245" s="505"/>
      <c r="AP245" s="505"/>
      <c r="AQ245" s="505"/>
      <c r="AR245" s="505"/>
      <c r="AS245" s="505"/>
      <c r="AT245" s="505"/>
      <c r="AU245" s="505"/>
      <c r="AV245" s="505"/>
      <c r="AW245" s="505"/>
      <c r="AX245" s="505"/>
      <c r="AY245" s="505"/>
      <c r="AZ245" s="505"/>
      <c r="BA245" s="505"/>
      <c r="BB245" s="505"/>
      <c r="BC245" s="505"/>
      <c r="BD245" s="505"/>
      <c r="BE245" s="505"/>
      <c r="BF245" s="505"/>
      <c r="BG245" s="505"/>
      <c r="BI245" s="391"/>
    </row>
    <row r="246" spans="2:62" s="249" customFormat="1">
      <c r="B246" s="498"/>
      <c r="C246" s="520"/>
      <c r="D246" s="498"/>
      <c r="E246" s="507"/>
      <c r="F246" s="507"/>
      <c r="G246" s="507"/>
      <c r="H246" s="523"/>
      <c r="I246" s="501"/>
      <c r="J246" s="507"/>
      <c r="K246" s="502"/>
      <c r="L246" s="503"/>
      <c r="M246" s="391"/>
      <c r="N246" s="391"/>
      <c r="O246" s="504"/>
      <c r="P246" s="323"/>
      <c r="Q246" s="323"/>
      <c r="R246" s="323"/>
      <c r="S246" s="323"/>
      <c r="T246" s="323"/>
      <c r="U246" s="505"/>
      <c r="V246" s="378"/>
      <c r="W246" s="323"/>
      <c r="X246" s="502"/>
      <c r="Y246" s="508"/>
      <c r="Z246" s="509"/>
      <c r="AB246" s="279"/>
      <c r="AC246" s="505"/>
      <c r="AD246" s="505"/>
      <c r="AE246" s="505"/>
      <c r="AF246" s="505"/>
      <c r="AG246" s="505"/>
      <c r="AH246" s="505"/>
      <c r="AI246" s="505"/>
      <c r="AJ246" s="505"/>
      <c r="AK246" s="505"/>
      <c r="AL246" s="505"/>
      <c r="AM246" s="505"/>
      <c r="AN246" s="505"/>
      <c r="AO246" s="505"/>
      <c r="AP246" s="505"/>
      <c r="AQ246" s="505"/>
      <c r="AR246" s="505"/>
      <c r="AS246" s="505"/>
      <c r="AT246" s="505"/>
      <c r="AU246" s="505"/>
      <c r="AV246" s="505"/>
      <c r="AW246" s="505"/>
      <c r="AX246" s="505"/>
      <c r="AY246" s="505"/>
      <c r="AZ246" s="505"/>
      <c r="BA246" s="505"/>
      <c r="BB246" s="505"/>
      <c r="BC246" s="505"/>
      <c r="BD246" s="505"/>
      <c r="BE246" s="505"/>
      <c r="BF246" s="505"/>
      <c r="BG246" s="505"/>
      <c r="BI246" s="391"/>
    </row>
    <row r="247" spans="2:62" s="249" customFormat="1">
      <c r="B247" s="498"/>
      <c r="C247" s="520"/>
      <c r="D247" s="498"/>
      <c r="E247" s="507"/>
      <c r="F247" s="507"/>
      <c r="G247" s="507"/>
      <c r="H247" s="523"/>
      <c r="I247" s="501"/>
      <c r="J247" s="507"/>
      <c r="K247" s="502"/>
      <c r="L247" s="503"/>
      <c r="M247" s="391"/>
      <c r="N247" s="391"/>
      <c r="O247" s="504"/>
      <c r="P247" s="323"/>
      <c r="Q247" s="323"/>
      <c r="R247" s="323"/>
      <c r="S247" s="323"/>
      <c r="T247" s="323"/>
      <c r="U247" s="505"/>
      <c r="V247" s="378"/>
      <c r="W247" s="323"/>
      <c r="X247" s="502"/>
      <c r="Y247" s="508"/>
      <c r="Z247" s="509"/>
      <c r="AB247" s="279"/>
      <c r="AC247" s="505"/>
      <c r="AD247" s="505"/>
      <c r="AE247" s="505"/>
      <c r="AF247" s="505"/>
      <c r="AG247" s="505"/>
      <c r="AH247" s="505"/>
      <c r="AI247" s="505"/>
      <c r="AJ247" s="505"/>
      <c r="AK247" s="505"/>
      <c r="AL247" s="505"/>
      <c r="AM247" s="505"/>
      <c r="AN247" s="505"/>
      <c r="AO247" s="505"/>
      <c r="AP247" s="505"/>
      <c r="AQ247" s="505"/>
      <c r="AR247" s="505"/>
      <c r="AS247" s="505"/>
      <c r="AT247" s="505"/>
      <c r="AU247" s="505"/>
      <c r="AV247" s="505"/>
      <c r="AW247" s="505"/>
      <c r="AX247" s="505"/>
      <c r="AY247" s="505"/>
      <c r="AZ247" s="505"/>
      <c r="BA247" s="505"/>
      <c r="BB247" s="505"/>
      <c r="BC247" s="505"/>
      <c r="BD247" s="505"/>
      <c r="BE247" s="505"/>
      <c r="BF247" s="505"/>
      <c r="BG247" s="505"/>
      <c r="BI247" s="391"/>
    </row>
    <row r="248" spans="2:62" s="249" customFormat="1">
      <c r="B248" s="498"/>
      <c r="C248" s="520"/>
      <c r="D248" s="498"/>
      <c r="E248" s="507"/>
      <c r="F248" s="507"/>
      <c r="G248" s="507"/>
      <c r="H248" s="523"/>
      <c r="I248" s="501"/>
      <c r="J248" s="507"/>
      <c r="K248" s="502"/>
      <c r="L248" s="503"/>
      <c r="M248" s="391"/>
      <c r="N248" s="391"/>
      <c r="O248" s="504"/>
      <c r="P248" s="323"/>
      <c r="Q248" s="323"/>
      <c r="R248" s="323"/>
      <c r="S248" s="323"/>
      <c r="T248" s="323"/>
      <c r="U248" s="505"/>
      <c r="V248" s="378"/>
      <c r="W248" s="323"/>
      <c r="X248" s="502"/>
      <c r="Y248" s="508"/>
      <c r="Z248" s="509"/>
      <c r="AB248" s="279"/>
      <c r="AC248" s="505"/>
      <c r="AD248" s="505"/>
      <c r="AE248" s="505"/>
      <c r="AF248" s="505"/>
      <c r="AG248" s="505"/>
      <c r="AH248" s="505"/>
      <c r="AI248" s="505"/>
      <c r="AJ248" s="505"/>
      <c r="AK248" s="505"/>
      <c r="AL248" s="505"/>
      <c r="AM248" s="505"/>
      <c r="AN248" s="505"/>
      <c r="AO248" s="505"/>
      <c r="AP248" s="505"/>
      <c r="AQ248" s="505"/>
      <c r="AR248" s="505"/>
      <c r="AS248" s="505"/>
      <c r="AT248" s="505"/>
      <c r="AU248" s="505"/>
      <c r="AV248" s="505"/>
      <c r="AW248" s="505"/>
      <c r="AX248" s="505"/>
      <c r="AY248" s="505"/>
      <c r="AZ248" s="505"/>
      <c r="BA248" s="505"/>
      <c r="BB248" s="505"/>
      <c r="BC248" s="505"/>
      <c r="BD248" s="505"/>
      <c r="BE248" s="505"/>
      <c r="BF248" s="505"/>
      <c r="BG248" s="505"/>
      <c r="BI248" s="391"/>
    </row>
    <row r="249" spans="2:62" s="250" customFormat="1">
      <c r="B249" s="258"/>
      <c r="C249" s="258"/>
      <c r="D249" s="258"/>
      <c r="E249" s="258"/>
      <c r="F249" s="258"/>
      <c r="G249" s="258"/>
      <c r="H249" s="258"/>
      <c r="I249" s="258"/>
      <c r="J249" s="258"/>
      <c r="K249" s="258"/>
      <c r="L249" s="258"/>
      <c r="M249" s="258"/>
      <c r="N249" s="258"/>
      <c r="T249" s="377"/>
      <c r="U249" s="497"/>
      <c r="V249" s="378"/>
      <c r="W249" s="249"/>
      <c r="X249" s="249"/>
      <c r="Z249" s="502"/>
      <c r="AB249" s="279"/>
      <c r="AC249" s="497"/>
      <c r="AD249" s="497"/>
      <c r="AE249" s="497"/>
      <c r="AF249" s="497"/>
      <c r="AG249" s="497"/>
      <c r="AH249" s="497"/>
      <c r="AI249" s="497"/>
      <c r="AJ249" s="497"/>
      <c r="AK249" s="497"/>
      <c r="AL249" s="497"/>
      <c r="AM249" s="497"/>
      <c r="AN249" s="497"/>
      <c r="AO249" s="497"/>
      <c r="AP249" s="497"/>
      <c r="AQ249" s="497"/>
      <c r="AR249" s="497"/>
      <c r="AS249" s="497"/>
      <c r="AT249" s="497"/>
      <c r="AU249" s="497"/>
      <c r="AV249" s="497"/>
      <c r="AW249" s="497"/>
      <c r="AX249" s="497"/>
      <c r="AY249" s="497"/>
      <c r="AZ249" s="497"/>
      <c r="BA249" s="497"/>
      <c r="BB249" s="497"/>
      <c r="BC249" s="497"/>
      <c r="BD249" s="497"/>
      <c r="BE249" s="497"/>
      <c r="BF249" s="497"/>
      <c r="BG249" s="497"/>
      <c r="BH249" s="249"/>
      <c r="BI249" s="391"/>
    </row>
    <row r="250" spans="2:62" s="250" customFormat="1">
      <c r="B250" s="498"/>
      <c r="C250" s="499"/>
      <c r="D250" s="499"/>
      <c r="E250" s="499"/>
      <c r="F250" s="499"/>
      <c r="G250" s="499"/>
      <c r="H250" s="523"/>
      <c r="I250" s="501"/>
      <c r="J250" s="498"/>
      <c r="K250" s="502"/>
      <c r="L250" s="503"/>
      <c r="M250" s="391"/>
      <c r="N250" s="391"/>
      <c r="P250" s="323"/>
      <c r="Q250" s="323"/>
      <c r="R250" s="323"/>
      <c r="S250" s="323"/>
      <c r="T250" s="323"/>
      <c r="U250" s="505"/>
      <c r="V250" s="378"/>
      <c r="AB250" s="279"/>
      <c r="AC250" s="505"/>
      <c r="AD250" s="505"/>
      <c r="AE250" s="505"/>
      <c r="AF250" s="505"/>
      <c r="AG250" s="505"/>
      <c r="AH250" s="505"/>
      <c r="AI250" s="505"/>
      <c r="AJ250" s="505"/>
      <c r="AK250" s="505"/>
      <c r="AL250" s="505"/>
      <c r="AM250" s="505"/>
      <c r="AN250" s="505"/>
      <c r="AO250" s="505"/>
      <c r="AP250" s="505"/>
      <c r="AQ250" s="505"/>
      <c r="AR250" s="505"/>
      <c r="AS250" s="505"/>
      <c r="AT250" s="505"/>
      <c r="AU250" s="505"/>
      <c r="AV250" s="505"/>
      <c r="AW250" s="505"/>
      <c r="AX250" s="505"/>
      <c r="AY250" s="505"/>
      <c r="AZ250" s="505"/>
      <c r="BA250" s="505"/>
      <c r="BB250" s="505"/>
      <c r="BC250" s="505"/>
      <c r="BD250" s="505"/>
      <c r="BE250" s="505"/>
      <c r="BF250" s="505"/>
      <c r="BG250" s="505"/>
      <c r="BH250" s="249"/>
      <c r="BI250" s="391"/>
    </row>
    <row r="251" spans="2:62" s="250" customFormat="1">
      <c r="B251" s="498"/>
      <c r="C251" s="499"/>
      <c r="D251" s="499"/>
      <c r="E251" s="499"/>
      <c r="F251" s="499"/>
      <c r="G251" s="499"/>
      <c r="H251" s="500"/>
      <c r="I251" s="501"/>
      <c r="J251" s="498"/>
      <c r="K251" s="502"/>
      <c r="L251" s="503"/>
      <c r="M251" s="391"/>
      <c r="N251" s="391"/>
      <c r="P251" s="323"/>
      <c r="Q251" s="323"/>
      <c r="R251" s="323"/>
      <c r="S251" s="323"/>
      <c r="T251" s="323"/>
      <c r="U251" s="505"/>
      <c r="V251" s="378"/>
      <c r="AB251" s="279"/>
      <c r="AC251" s="505"/>
      <c r="AD251" s="505"/>
      <c r="AE251" s="505"/>
      <c r="AF251" s="505"/>
      <c r="AG251" s="505"/>
      <c r="AH251" s="505"/>
      <c r="AI251" s="505"/>
      <c r="AJ251" s="505"/>
      <c r="AK251" s="505"/>
      <c r="AL251" s="505"/>
      <c r="AM251" s="505"/>
      <c r="AN251" s="505"/>
      <c r="AO251" s="505"/>
      <c r="AP251" s="505"/>
      <c r="AQ251" s="505"/>
      <c r="AR251" s="505"/>
      <c r="AS251" s="505"/>
      <c r="AT251" s="505"/>
      <c r="AU251" s="505"/>
      <c r="AV251" s="505"/>
      <c r="AW251" s="505"/>
      <c r="AX251" s="505"/>
      <c r="AY251" s="505"/>
      <c r="AZ251" s="505"/>
      <c r="BA251" s="505"/>
      <c r="BB251" s="505"/>
      <c r="BC251" s="505"/>
      <c r="BD251" s="505"/>
      <c r="BE251" s="505"/>
      <c r="BF251" s="505"/>
      <c r="BG251" s="505"/>
      <c r="BH251" s="249"/>
      <c r="BI251" s="391"/>
    </row>
    <row r="252" spans="2:62" s="250" customFormat="1">
      <c r="B252" s="498"/>
      <c r="C252" s="499"/>
      <c r="D252" s="499"/>
      <c r="E252" s="499"/>
      <c r="F252" s="499"/>
      <c r="G252" s="499"/>
      <c r="H252" s="500"/>
      <c r="I252" s="501"/>
      <c r="J252" s="498"/>
      <c r="K252" s="502"/>
      <c r="L252" s="503"/>
      <c r="M252" s="391"/>
      <c r="N252" s="391"/>
      <c r="P252" s="323"/>
      <c r="Q252" s="323"/>
      <c r="R252" s="323"/>
      <c r="S252" s="323"/>
      <c r="T252" s="323"/>
      <c r="U252" s="505"/>
      <c r="V252" s="378"/>
      <c r="AB252" s="279"/>
      <c r="AC252" s="505"/>
      <c r="AD252" s="505"/>
      <c r="AE252" s="505"/>
      <c r="AF252" s="505"/>
      <c r="AG252" s="505"/>
      <c r="AH252" s="505"/>
      <c r="AI252" s="505"/>
      <c r="AJ252" s="505"/>
      <c r="AK252" s="505"/>
      <c r="AL252" s="505"/>
      <c r="AM252" s="505"/>
      <c r="AN252" s="505"/>
      <c r="AO252" s="505"/>
      <c r="AP252" s="505"/>
      <c r="AQ252" s="505"/>
      <c r="AR252" s="505"/>
      <c r="AS252" s="505"/>
      <c r="AT252" s="505"/>
      <c r="AU252" s="505"/>
      <c r="AV252" s="505"/>
      <c r="AW252" s="505"/>
      <c r="AX252" s="505"/>
      <c r="AY252" s="505"/>
      <c r="AZ252" s="505"/>
      <c r="BA252" s="505"/>
      <c r="BB252" s="505"/>
      <c r="BC252" s="505"/>
      <c r="BD252" s="505"/>
      <c r="BE252" s="505"/>
      <c r="BF252" s="505"/>
      <c r="BG252" s="505"/>
      <c r="BH252" s="249"/>
      <c r="BI252" s="391"/>
    </row>
    <row r="253" spans="2:62" s="250" customFormat="1">
      <c r="B253" s="258"/>
      <c r="C253" s="258"/>
      <c r="D253" s="258"/>
      <c r="E253" s="258"/>
      <c r="F253" s="258"/>
      <c r="G253" s="258"/>
      <c r="H253" s="258"/>
      <c r="I253" s="258"/>
      <c r="J253" s="258"/>
      <c r="K253" s="258"/>
      <c r="L253" s="258"/>
      <c r="M253" s="258"/>
      <c r="N253" s="258"/>
      <c r="O253" s="316"/>
      <c r="R253" s="323"/>
      <c r="S253" s="323"/>
      <c r="T253" s="323"/>
      <c r="U253" s="323"/>
      <c r="V253" s="378"/>
      <c r="W253" s="249"/>
      <c r="X253" s="249"/>
      <c r="AB253" s="258"/>
      <c r="AC253" s="258"/>
      <c r="AD253" s="258"/>
      <c r="AE253" s="258"/>
      <c r="AF253" s="258"/>
      <c r="AG253" s="258"/>
      <c r="AH253" s="258"/>
      <c r="AI253" s="258"/>
      <c r="AJ253" s="258"/>
      <c r="AK253" s="258"/>
      <c r="AL253" s="258"/>
      <c r="AM253" s="258"/>
      <c r="AN253" s="258"/>
      <c r="AO253" s="258"/>
      <c r="AP253" s="258"/>
      <c r="AQ253" s="258"/>
      <c r="AR253" s="258"/>
      <c r="AS253" s="258"/>
      <c r="AT253" s="258"/>
      <c r="AU253" s="258"/>
      <c r="AV253" s="258"/>
      <c r="AW253" s="258"/>
      <c r="AX253" s="258"/>
      <c r="AY253" s="258"/>
      <c r="AZ253" s="258"/>
      <c r="BA253" s="258"/>
      <c r="BB253" s="258"/>
      <c r="BC253" s="258"/>
      <c r="BD253" s="258"/>
      <c r="BE253" s="258"/>
      <c r="BF253" s="258"/>
      <c r="BG253" s="258"/>
      <c r="BH253" s="258"/>
      <c r="BI253" s="258"/>
    </row>
    <row r="254" spans="2:62" s="250" customFormat="1">
      <c r="B254" s="510"/>
      <c r="C254" s="372"/>
      <c r="D254" s="358"/>
      <c r="E254" s="358"/>
      <c r="F254" s="372"/>
      <c r="G254" s="358"/>
      <c r="H254" s="358"/>
      <c r="I254" s="371"/>
      <c r="J254" s="524"/>
      <c r="K254" s="258"/>
      <c r="L254" s="258"/>
      <c r="M254" s="258"/>
      <c r="N254" s="372"/>
      <c r="T254" s="377"/>
      <c r="U254" s="377"/>
      <c r="V254" s="378"/>
      <c r="W254" s="249"/>
      <c r="X254" s="249"/>
      <c r="AB254" s="279"/>
      <c r="AC254" s="511"/>
      <c r="AD254" s="511"/>
      <c r="AE254" s="511"/>
      <c r="AF254" s="511"/>
      <c r="AG254" s="511"/>
      <c r="AH254" s="511"/>
      <c r="AI254" s="511"/>
      <c r="AJ254" s="511"/>
      <c r="AK254" s="511"/>
      <c r="AL254" s="511"/>
      <c r="AM254" s="511"/>
      <c r="AN254" s="511"/>
      <c r="AO254" s="511"/>
      <c r="AP254" s="511"/>
      <c r="AQ254" s="511"/>
      <c r="AR254" s="511"/>
      <c r="AS254" s="511"/>
      <c r="AT254" s="511"/>
      <c r="AU254" s="511"/>
      <c r="AV254" s="511"/>
      <c r="AW254" s="511"/>
      <c r="AX254" s="511"/>
      <c r="AY254" s="511"/>
      <c r="AZ254" s="511"/>
      <c r="BA254" s="511"/>
      <c r="BB254" s="511"/>
      <c r="BC254" s="511"/>
      <c r="BD254" s="511"/>
      <c r="BE254" s="511"/>
      <c r="BF254" s="511"/>
      <c r="BG254" s="511"/>
      <c r="BH254" s="512"/>
      <c r="BI254" s="512"/>
      <c r="BJ254" s="513"/>
    </row>
    <row r="255" spans="2:62" s="250" customFormat="1">
      <c r="B255" s="510"/>
      <c r="C255" s="372"/>
      <c r="D255" s="358"/>
      <c r="E255" s="358"/>
      <c r="F255" s="373"/>
      <c r="G255" s="358"/>
      <c r="H255" s="358"/>
      <c r="I255" s="371"/>
      <c r="J255" s="524"/>
      <c r="K255" s="258"/>
      <c r="L255" s="258"/>
      <c r="M255" s="258"/>
      <c r="N255" s="372"/>
      <c r="T255" s="377"/>
      <c r="U255" s="377"/>
      <c r="V255" s="378"/>
      <c r="W255" s="249"/>
      <c r="X255" s="249"/>
      <c r="AB255" s="279"/>
      <c r="AC255" s="511"/>
      <c r="AD255" s="511"/>
      <c r="AE255" s="511"/>
      <c r="AF255" s="511"/>
      <c r="AG255" s="511"/>
      <c r="AH255" s="511"/>
      <c r="AI255" s="511"/>
      <c r="AJ255" s="511"/>
      <c r="AK255" s="511"/>
      <c r="AL255" s="511"/>
      <c r="AM255" s="511"/>
      <c r="AN255" s="511"/>
      <c r="AO255" s="511"/>
      <c r="AP255" s="511"/>
      <c r="AQ255" s="511"/>
      <c r="AR255" s="511"/>
      <c r="AS255" s="511"/>
      <c r="AT255" s="511"/>
      <c r="AU255" s="511"/>
      <c r="AV255" s="511"/>
      <c r="AW255" s="511"/>
      <c r="AX255" s="511"/>
      <c r="AY255" s="511"/>
      <c r="AZ255" s="511"/>
      <c r="BA255" s="511"/>
      <c r="BB255" s="511"/>
      <c r="BC255" s="511"/>
      <c r="BD255" s="511"/>
      <c r="BE255" s="511"/>
      <c r="BF255" s="511"/>
      <c r="BG255" s="511"/>
      <c r="BH255" s="514"/>
      <c r="BI255" s="515"/>
      <c r="BJ255" s="249"/>
    </row>
    <row r="256" spans="2:62" s="250" customFormat="1">
      <c r="B256" s="510"/>
      <c r="C256" s="516"/>
      <c r="D256" s="358"/>
      <c r="E256" s="358"/>
      <c r="F256" s="356"/>
      <c r="G256" s="358"/>
      <c r="H256" s="358"/>
      <c r="I256" s="371"/>
      <c r="J256" s="524"/>
      <c r="K256" s="258"/>
      <c r="L256" s="258"/>
      <c r="M256" s="258"/>
      <c r="N256" s="372"/>
      <c r="O256" s="517"/>
      <c r="T256" s="377"/>
      <c r="U256" s="377"/>
      <c r="V256" s="378"/>
      <c r="W256" s="249"/>
      <c r="X256" s="249"/>
      <c r="BH256" s="518"/>
      <c r="BI256" s="513"/>
    </row>
    <row r="261" spans="10:61">
      <c r="J261" s="229"/>
      <c r="T261" s="229"/>
      <c r="U261" s="229"/>
      <c r="V261" s="229"/>
      <c r="W261" s="229"/>
      <c r="X261" s="229"/>
      <c r="BH261" s="229"/>
      <c r="BI261" s="229"/>
    </row>
    <row r="262" spans="10:61">
      <c r="J262" s="229"/>
      <c r="T262" s="229"/>
      <c r="U262" s="229"/>
      <c r="V262" s="229"/>
      <c r="W262" s="229"/>
      <c r="X262" s="229"/>
      <c r="BH262" s="229"/>
      <c r="BI262" s="229"/>
    </row>
    <row r="263" spans="10:61">
      <c r="J263" s="229"/>
      <c r="T263" s="229"/>
      <c r="U263" s="229"/>
      <c r="V263" s="229"/>
      <c r="W263" s="229"/>
      <c r="X263" s="229"/>
      <c r="BH263" s="229"/>
      <c r="BI263" s="229"/>
    </row>
    <row r="264" spans="10:61">
      <c r="J264" s="229"/>
      <c r="T264" s="229"/>
      <c r="U264" s="229"/>
      <c r="V264" s="229"/>
      <c r="W264" s="229"/>
      <c r="X264" s="229"/>
      <c r="BH264" s="229"/>
      <c r="BI264" s="229"/>
    </row>
    <row r="265" spans="10:61">
      <c r="J265" s="229"/>
      <c r="T265" s="229"/>
      <c r="U265" s="229"/>
      <c r="V265" s="229"/>
      <c r="W265" s="229"/>
      <c r="X265" s="229"/>
      <c r="BH265" s="229"/>
      <c r="BI265" s="229"/>
    </row>
    <row r="266" spans="10:61">
      <c r="J266" s="229"/>
      <c r="T266" s="229"/>
      <c r="U266" s="229"/>
      <c r="V266" s="229"/>
      <c r="W266" s="229"/>
      <c r="X266" s="229"/>
      <c r="BH266" s="229"/>
      <c r="BI266" s="229"/>
    </row>
    <row r="267" spans="10:61">
      <c r="J267" s="229"/>
      <c r="T267" s="229"/>
      <c r="U267" s="229"/>
      <c r="V267" s="229"/>
      <c r="W267" s="229"/>
      <c r="X267" s="229"/>
      <c r="BH267" s="229"/>
      <c r="BI267" s="229"/>
    </row>
    <row r="268" spans="10:61">
      <c r="J268" s="229"/>
      <c r="T268" s="229"/>
      <c r="U268" s="229"/>
      <c r="V268" s="229"/>
      <c r="W268" s="229"/>
      <c r="X268" s="229"/>
      <c r="BH268" s="229"/>
      <c r="BI268" s="229"/>
    </row>
    <row r="269" spans="10:61">
      <c r="J269" s="229"/>
      <c r="T269" s="229"/>
      <c r="U269" s="229"/>
      <c r="V269" s="229"/>
      <c r="W269" s="229"/>
      <c r="X269" s="229"/>
      <c r="BH269" s="229"/>
      <c r="BI269" s="229"/>
    </row>
    <row r="290" spans="7:61">
      <c r="G290" s="370"/>
      <c r="J290" s="229"/>
      <c r="T290" s="229"/>
      <c r="U290" s="229"/>
      <c r="V290" s="229"/>
      <c r="W290" s="229"/>
      <c r="X290" s="229"/>
      <c r="BH290" s="229"/>
      <c r="BI290" s="229"/>
    </row>
    <row r="297" spans="7:61" s="370" customFormat="1">
      <c r="J297" s="525"/>
      <c r="T297" s="374"/>
      <c r="U297" s="374"/>
      <c r="V297" s="251"/>
      <c r="W297" s="375"/>
      <c r="X297" s="375"/>
      <c r="BH297" s="375"/>
      <c r="BI297" s="375"/>
    </row>
    <row r="1230" spans="10:180">
      <c r="J1230" s="229"/>
      <c r="T1230" s="229"/>
      <c r="U1230" s="229"/>
      <c r="V1230" s="229"/>
      <c r="W1230" s="229"/>
      <c r="X1230" s="229"/>
      <c r="BH1230" s="229"/>
      <c r="BI1230" s="229"/>
      <c r="FX1230" s="328"/>
    </row>
  </sheetData>
  <sheetProtection password="C4BD" sheet="1" objects="1" scenarios="1"/>
  <mergeCells count="74">
    <mergeCell ref="Y19:Z19"/>
    <mergeCell ref="B18:N18"/>
    <mergeCell ref="F15:G15"/>
    <mergeCell ref="D25:G25"/>
    <mergeCell ref="L6:O6"/>
    <mergeCell ref="C7:D7"/>
    <mergeCell ref="C8:D8"/>
    <mergeCell ref="D19:G19"/>
    <mergeCell ref="B20:N20"/>
    <mergeCell ref="D21:G21"/>
    <mergeCell ref="D22:G22"/>
    <mergeCell ref="D23:G23"/>
    <mergeCell ref="D24:G24"/>
    <mergeCell ref="D27:G27"/>
    <mergeCell ref="B28:N28"/>
    <mergeCell ref="Y28:Z28"/>
    <mergeCell ref="B41:N41"/>
    <mergeCell ref="D42:G42"/>
    <mergeCell ref="AB45:BI45"/>
    <mergeCell ref="D85:G85"/>
    <mergeCell ref="B86:N86"/>
    <mergeCell ref="AB86:BI86"/>
    <mergeCell ref="B67:N67"/>
    <mergeCell ref="Y67:Z67"/>
    <mergeCell ref="B69:N69"/>
    <mergeCell ref="B82:N82"/>
    <mergeCell ref="D83:G83"/>
    <mergeCell ref="D84:G84"/>
    <mergeCell ref="D59:G59"/>
    <mergeCell ref="D60:G60"/>
    <mergeCell ref="D61:G61"/>
    <mergeCell ref="D62:G62"/>
    <mergeCell ref="B63:N63"/>
    <mergeCell ref="D64:G64"/>
    <mergeCell ref="B95:B96"/>
    <mergeCell ref="D95:E95"/>
    <mergeCell ref="G95:G96"/>
    <mergeCell ref="D96:E96"/>
    <mergeCell ref="BH46:BI46"/>
    <mergeCell ref="D53:G53"/>
    <mergeCell ref="D54:G54"/>
    <mergeCell ref="D55:G55"/>
    <mergeCell ref="D56:G56"/>
    <mergeCell ref="D57:G57"/>
    <mergeCell ref="D58:G58"/>
    <mergeCell ref="K47:M47"/>
    <mergeCell ref="K48:M48"/>
    <mergeCell ref="D51:G51"/>
    <mergeCell ref="Y51:Z51"/>
    <mergeCell ref="B52:N52"/>
    <mergeCell ref="B92:C92"/>
    <mergeCell ref="D92:E92"/>
    <mergeCell ref="G92:H92"/>
    <mergeCell ref="B93:C93"/>
    <mergeCell ref="D93:E93"/>
    <mergeCell ref="G93:G94"/>
    <mergeCell ref="B94:C94"/>
    <mergeCell ref="D94:E94"/>
    <mergeCell ref="K87:M87"/>
    <mergeCell ref="K88:M88"/>
    <mergeCell ref="K89:M89"/>
    <mergeCell ref="K90:M90"/>
    <mergeCell ref="F7:G7"/>
    <mergeCell ref="F8:G8"/>
    <mergeCell ref="F9:G9"/>
    <mergeCell ref="F10:G10"/>
    <mergeCell ref="F11:G11"/>
    <mergeCell ref="F14:G14"/>
    <mergeCell ref="B50:N50"/>
    <mergeCell ref="D43:G43"/>
    <mergeCell ref="D44:G44"/>
    <mergeCell ref="B45:N45"/>
    <mergeCell ref="K46:M46"/>
    <mergeCell ref="B26:N26"/>
  </mergeCells>
  <conditionalFormatting sqref="BH21 BH65 BH25:BH29 BH31 BH35 BH37 BH40:BH43 BH33">
    <cfRule type="cellIs" dxfId="41" priority="50" operator="notEqual">
      <formula>$K21</formula>
    </cfRule>
  </conditionalFormatting>
  <conditionalFormatting sqref="BJ132">
    <cfRule type="containsText" dxfId="40" priority="46" operator="containsText" text="Yes">
      <formula>NOT(ISERROR(SEARCH("Yes",BJ132)))</formula>
    </cfRule>
    <cfRule type="containsText" dxfId="39" priority="47" operator="containsText" text="No">
      <formula>NOT(ISERROR(SEARCH("No",BJ132)))</formula>
    </cfRule>
  </conditionalFormatting>
  <conditionalFormatting sqref="C215">
    <cfRule type="cellIs" dxfId="38" priority="32" operator="lessThan">
      <formula>1</formula>
    </cfRule>
    <cfRule type="cellIs" dxfId="37" priority="33" operator="greaterThan">
      <formula>1</formula>
    </cfRule>
  </conditionalFormatting>
  <conditionalFormatting sqref="BJ173">
    <cfRule type="containsText" dxfId="36" priority="44" operator="containsText" text="Yes">
      <formula>NOT(ISERROR(SEARCH("Yes",BJ173)))</formula>
    </cfRule>
    <cfRule type="containsText" dxfId="35" priority="45" operator="containsText" text="No">
      <formula>NOT(ISERROR(SEARCH("No",BJ173)))</formula>
    </cfRule>
  </conditionalFormatting>
  <conditionalFormatting sqref="BJ214">
    <cfRule type="containsText" dxfId="34" priority="42" operator="containsText" text="Yes">
      <formula>NOT(ISERROR(SEARCH("Yes",BJ214)))</formula>
    </cfRule>
    <cfRule type="containsText" dxfId="33" priority="43" operator="containsText" text="No">
      <formula>NOT(ISERROR(SEARCH("No",BJ214)))</formula>
    </cfRule>
  </conditionalFormatting>
  <conditionalFormatting sqref="BJ255">
    <cfRule type="containsText" dxfId="32" priority="40" operator="containsText" text="Yes">
      <formula>NOT(ISERROR(SEARCH("Yes",BJ255)))</formula>
    </cfRule>
    <cfRule type="containsText" dxfId="31" priority="41" operator="containsText" text="No">
      <formula>NOT(ISERROR(SEARCH("No",BJ255)))</formula>
    </cfRule>
  </conditionalFormatting>
  <conditionalFormatting sqref="C256">
    <cfRule type="cellIs" dxfId="30" priority="30" operator="lessThan">
      <formula>1</formula>
    </cfRule>
    <cfRule type="cellIs" dxfId="29" priority="31" operator="greaterThan">
      <formula>1</formula>
    </cfRule>
  </conditionalFormatting>
  <conditionalFormatting sqref="C133">
    <cfRule type="cellIs" dxfId="28" priority="36" operator="lessThan">
      <formula>1</formula>
    </cfRule>
    <cfRule type="cellIs" dxfId="27" priority="37" operator="greaterThan">
      <formula>1</formula>
    </cfRule>
  </conditionalFormatting>
  <conditionalFormatting sqref="C174">
    <cfRule type="cellIs" dxfId="26" priority="34" operator="lessThan">
      <formula>1</formula>
    </cfRule>
    <cfRule type="cellIs" dxfId="25" priority="35" operator="greaterThan">
      <formula>1</formula>
    </cfRule>
  </conditionalFormatting>
  <conditionalFormatting sqref="BH34">
    <cfRule type="cellIs" dxfId="24" priority="29" operator="notEqual">
      <formula>$K34</formula>
    </cfRule>
  </conditionalFormatting>
  <conditionalFormatting sqref="BH36">
    <cfRule type="cellIs" dxfId="23" priority="28" operator="notEqual">
      <formula>$K36</formula>
    </cfRule>
  </conditionalFormatting>
  <conditionalFormatting sqref="BH38">
    <cfRule type="cellIs" dxfId="22" priority="27" operator="notEqual">
      <formula>$K38</formula>
    </cfRule>
  </conditionalFormatting>
  <conditionalFormatting sqref="BH39">
    <cfRule type="cellIs" dxfId="21" priority="26" operator="notEqual">
      <formula>$K39</formula>
    </cfRule>
  </conditionalFormatting>
  <conditionalFormatting sqref="BH32">
    <cfRule type="cellIs" dxfId="20" priority="25" operator="notEqual">
      <formula>$K32</formula>
    </cfRule>
  </conditionalFormatting>
  <conditionalFormatting sqref="BH109">
    <cfRule type="cellIs" dxfId="19" priority="24" operator="notEqual">
      <formula>$K109</formula>
    </cfRule>
  </conditionalFormatting>
  <conditionalFormatting sqref="BH150">
    <cfRule type="cellIs" dxfId="18" priority="23" operator="notEqual">
      <formula>$K150</formula>
    </cfRule>
  </conditionalFormatting>
  <conditionalFormatting sqref="BH191">
    <cfRule type="cellIs" dxfId="17" priority="22" operator="notEqual">
      <formula>$K191</formula>
    </cfRule>
  </conditionalFormatting>
  <conditionalFormatting sqref="BH232">
    <cfRule type="cellIs" dxfId="16" priority="21" operator="notEqual">
      <formula>$K232</formula>
    </cfRule>
  </conditionalFormatting>
  <conditionalFormatting sqref="I14">
    <cfRule type="cellIs" dxfId="15" priority="19" operator="lessThan">
      <formula>1</formula>
    </cfRule>
    <cfRule type="cellIs" dxfId="14" priority="20" operator="greaterThan">
      <formula>1</formula>
    </cfRule>
  </conditionalFormatting>
  <conditionalFormatting sqref="H14">
    <cfRule type="cellIs" dxfId="13" priority="17" operator="lessThan">
      <formula>1</formula>
    </cfRule>
    <cfRule type="cellIs" dxfId="12" priority="18" operator="greaterThan">
      <formula>1</formula>
    </cfRule>
  </conditionalFormatting>
  <conditionalFormatting sqref="C7">
    <cfRule type="containsBlanks" dxfId="11" priority="16">
      <formula>LEN(TRIM(C7))=0</formula>
    </cfRule>
  </conditionalFormatting>
  <conditionalFormatting sqref="C8">
    <cfRule type="containsBlanks" dxfId="10" priority="15">
      <formula>LEN(TRIM(C8))=0</formula>
    </cfRule>
  </conditionalFormatting>
  <conditionalFormatting sqref="C10">
    <cfRule type="containsBlanks" dxfId="9" priority="14">
      <formula>LEN(TRIM(C10))=0</formula>
    </cfRule>
  </conditionalFormatting>
  <conditionalFormatting sqref="C11">
    <cfRule type="containsBlanks" dxfId="8" priority="13">
      <formula>LEN(TRIM(C11))=0</formula>
    </cfRule>
  </conditionalFormatting>
  <conditionalFormatting sqref="C14:C16">
    <cfRule type="containsBlanks" dxfId="7" priority="12">
      <formula>LEN(TRIM(C14))=0</formula>
    </cfRule>
  </conditionalFormatting>
  <conditionalFormatting sqref="H8">
    <cfRule type="containsBlanks" dxfId="6" priority="11">
      <formula>LEN(TRIM(H8))=0</formula>
    </cfRule>
  </conditionalFormatting>
  <conditionalFormatting sqref="I94">
    <cfRule type="cellIs" dxfId="5" priority="3" operator="lessThan">
      <formula>1</formula>
    </cfRule>
    <cfRule type="cellIs" dxfId="4" priority="4" operator="greaterThan">
      <formula>1</formula>
    </cfRule>
  </conditionalFormatting>
  <conditionalFormatting sqref="I93">
    <cfRule type="cellIs" dxfId="3" priority="1" operator="lessThan">
      <formula>1</formula>
    </cfRule>
    <cfRule type="cellIs" dxfId="2" priority="2" operator="greaterThan">
      <formula>1</formula>
    </cfRule>
  </conditionalFormatting>
  <dataValidations xWindow="922" yWindow="883" count="12">
    <dataValidation type="decimal" operator="greaterThanOrEqual" allowBlank="1" showInputMessage="1" showErrorMessage="1" sqref="I19:I41 I44:I49 I218:I1048576 I177:I216 I136:I175 I71:I91 I63 I67:I69 I51:I61 I97:I98 I124:I134 I107:I108 I104">
      <formula1>0</formula1>
    </dataValidation>
    <dataValidation type="list" allowBlank="1" showInputMessage="1" showErrorMessage="1" sqref="F65 F191 F150 F232">
      <formula1>$B$52:$B$62</formula1>
    </dataValidation>
    <dataValidation type="list" allowBlank="1" showInputMessage="1" showErrorMessage="1" sqref="E68 E235 E194 E153">
      <formula1>"Therm, kWh"</formula1>
    </dataValidation>
    <dataValidation type="list" allowBlank="1" showInputMessage="1" showErrorMessage="1" sqref="E155:E166 E237:E248 E30:E40 E71:E81 E196:E207">
      <formula1>"Therm, kWh, Gallon, Ton-Day, MMBtu"</formula1>
    </dataValidation>
    <dataValidation type="decimal" operator="lessThanOrEqual" allowBlank="1" showInputMessage="1" showErrorMessage="1" error="You incentive value should be a negative value to discount the cost!" prompt="Please input negative value into this cell." sqref="H231:H233 H64:H66 D235 H27 H190:H192 D194 H149:H151 D153">
      <formula1>0</formula1>
    </dataValidation>
    <dataValidation allowBlank="1" showInputMessage="1" showErrorMessage="1" prompt="Does the client have a tax appetite significant enough to allow for the ITC? If not, enter zero." sqref="D65"/>
    <dataValidation type="decimal" operator="lessThanOrEqual" allowBlank="1" showInputMessage="1" showErrorMessage="1" error="You incentive value should be a negative value to discount the cost!" prompt="Enter the annual solar generation from PVWatts as a negative value." sqref="D68">
      <formula1>0</formula1>
    </dataValidation>
    <dataValidation type="decimal" operator="greaterThanOrEqual" allowBlank="1" showInputMessage="1" showErrorMessage="1" prompt="This cell should be set to zero for incentives associated with the one-time investment cost of the upgrade. For annually occurring incentives, see row 87." sqref="I64 I62">
      <formula1>0</formula1>
    </dataValidation>
    <dataValidation type="decimal" operator="greaterThanOrEqual" allowBlank="1" showInputMessage="1" showErrorMessage="1" prompt="This cell should be set to 1 for tariffs, SRECs, and other incentives that are incurred annually." sqref="I66">
      <formula1>0</formula1>
    </dataValidation>
    <dataValidation type="decimal" operator="greaterThanOrEqual" allowBlank="1" showInputMessage="1" showErrorMessage="1" prompt="This cell should be set to zero for one-time incentives associated with the initial capital cost." sqref="I65">
      <formula1>0</formula1>
    </dataValidation>
    <dataValidation type="decimal" operator="greaterThanOrEqual" allowBlank="1" showInputMessage="1" showErrorMessage="1" error="Utility Cost has to start from at least Year1" sqref="I70">
      <formula1>1</formula1>
    </dataValidation>
    <dataValidation allowBlank="1" showInputMessage="1" showErrorMessage="1" prompt="Enter the building's full electricity consumption (not solar generation)." sqref="D70"/>
  </dataValidations>
  <pageMargins left="0.75" right="0.75" top="1" bottom="1" header="0.5" footer="0.5"/>
  <pageSetup orientation="portrait" horizontalDpi="4294967292" verticalDpi="4294967292"/>
  <drawing r:id="rId1"/>
  <legacyDrawing r:id="rId2"/>
  <extLst>
    <ext xmlns:x14="http://schemas.microsoft.com/office/spreadsheetml/2009/9/main" uri="{78C0D931-6437-407d-A8EE-F0AAD7539E65}">
      <x14:conditionalFormattings>
        <x14:conditionalFormatting xmlns:xm="http://schemas.microsoft.com/office/excel/2006/main">
          <x14:cfRule type="cellIs" priority="51" operator="lessThan" id="{70E904E5-66EA-9E4A-8328-3AAB2BAF3672}">
            <xm:f>'Macintosh HD:Users:chase:Dropbox (NEI):NEI-Staff:Clients:Development &amp; Existing Buildings:DC DOEE:Resilience Assessment Tool:Previous:[MIT LCC_v4_01_DC DOEE Edits.xlsx]Inputs'!#REF!</xm:f>
            <x14:dxf>
              <font>
                <color rgb="FFC00000"/>
              </font>
            </x14:dxf>
          </x14:cfRule>
          <x14:cfRule type="cellIs" priority="52" operator="greaterThan" id="{810446B4-A692-604E-B897-64EF49935F75}">
            <xm:f>'Macintosh HD:Users:chase:Dropbox (NEI):NEI-Staff:Clients:Development &amp; Existing Buildings:DC DOEE:Resilience Assessment Tool:Previous:[MIT LCC_v4_01_DC DOEE Edits.xlsx]Inputs'!#REF!</xm:f>
            <x14:dxf>
              <font>
                <color theme="9" tint="-0.24994659260841701"/>
              </font>
            </x14:dxf>
          </x14:cfRule>
          <xm:sqref>BI132 BI173 BI214 BI255</xm:sqref>
        </x14:conditionalFormatting>
      </x14:conditionalFormattings>
    </ext>
    <ext xmlns:x14="http://schemas.microsoft.com/office/spreadsheetml/2009/9/main" uri="{CCE6A557-97BC-4b89-ADB6-D9C93CAAB3DF}">
      <x14:dataValidations xmlns:xm="http://schemas.microsoft.com/office/excel/2006/main" xWindow="922" yWindow="883" count="2">
        <x14:dataValidation type="list" allowBlank="1" showInputMessage="1" showErrorMessage="1">
          <x14:formula1>
            <xm:f>Lists!$C$2:$C$3</xm:f>
          </x14:formula1>
          <xm:sqref>C16</xm:sqref>
        </x14:dataValidation>
        <x14:dataValidation type="list" allowBlank="1" showInputMessage="1" showErrorMessage="1">
          <x14:formula1>
            <xm:f>[1]Inputs!#REF!</xm:f>
          </x14:formula1>
          <xm:sqref>C196:C207 C237:C248 C30:C40 C155:C166 C71:C81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56"/>
  <sheetViews>
    <sheetView workbookViewId="0">
      <selection activeCell="H42" sqref="H42"/>
    </sheetView>
  </sheetViews>
  <sheetFormatPr defaultColWidth="10.875" defaultRowHeight="15.75"/>
  <cols>
    <col min="1" max="1" width="1.625" style="584" customWidth="1"/>
    <col min="2" max="2" width="32.5" style="584" customWidth="1"/>
    <col min="3" max="3" width="12.125" style="584" bestFit="1" customWidth="1"/>
    <col min="4" max="10" width="11.125" style="584" bestFit="1" customWidth="1"/>
    <col min="11" max="19" width="11.5" style="584" bestFit="1" customWidth="1"/>
    <col min="20" max="28" width="12.125" style="584" bestFit="1" customWidth="1"/>
    <col min="29" max="33" width="11" style="584" bestFit="1" customWidth="1"/>
    <col min="34" max="34" width="13.125" style="584" bestFit="1" customWidth="1"/>
    <col min="35" max="16384" width="10.875" style="584"/>
  </cols>
  <sheetData>
    <row r="1" spans="2:34" s="13" customFormat="1" ht="90.95" customHeight="1"/>
    <row r="2" spans="2:34">
      <c r="B2" s="253" t="s">
        <v>495</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row>
    <row r="3" spans="2:34">
      <c r="B3" s="254" t="s">
        <v>251</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2:34">
      <c r="B4" s="256" t="s">
        <v>252</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2:34">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34">
      <c r="B6" s="350" t="s">
        <v>496</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31"/>
    </row>
    <row r="7" spans="2:34" ht="30" customHeight="1" thickBot="1">
      <c r="B7" s="571" t="s">
        <v>501</v>
      </c>
      <c r="C7" s="572">
        <v>0</v>
      </c>
      <c r="D7" s="573">
        <v>1</v>
      </c>
      <c r="E7" s="573">
        <v>2</v>
      </c>
      <c r="F7" s="573">
        <v>3</v>
      </c>
      <c r="G7" s="573">
        <v>4</v>
      </c>
      <c r="H7" s="573">
        <v>5</v>
      </c>
      <c r="I7" s="573">
        <v>6</v>
      </c>
      <c r="J7" s="573">
        <v>7</v>
      </c>
      <c r="K7" s="573">
        <v>8</v>
      </c>
      <c r="L7" s="573">
        <v>9</v>
      </c>
      <c r="M7" s="573">
        <v>10</v>
      </c>
      <c r="N7" s="573">
        <v>11</v>
      </c>
      <c r="O7" s="573">
        <v>12</v>
      </c>
      <c r="P7" s="573">
        <v>13</v>
      </c>
      <c r="Q7" s="573">
        <v>14</v>
      </c>
      <c r="R7" s="573">
        <v>15</v>
      </c>
    </row>
    <row r="8" spans="2:34">
      <c r="B8" s="570" t="s">
        <v>499</v>
      </c>
      <c r="C8" s="565">
        <f>'5a - Solar PV Feasibility'!AC62</f>
        <v>46500</v>
      </c>
      <c r="D8" s="565">
        <f>'5a - Solar PV Feasibility'!AD62</f>
        <v>0</v>
      </c>
      <c r="E8" s="565">
        <f>'5a - Solar PV Feasibility'!AE62</f>
        <v>0</v>
      </c>
      <c r="F8" s="565">
        <f>'5a - Solar PV Feasibility'!AF62</f>
        <v>0</v>
      </c>
      <c r="G8" s="565">
        <f>'5a - Solar PV Feasibility'!AG62</f>
        <v>0</v>
      </c>
      <c r="H8" s="565">
        <f>'5a - Solar PV Feasibility'!AH62</f>
        <v>0</v>
      </c>
      <c r="I8" s="565">
        <f>'5a - Solar PV Feasibility'!AI62</f>
        <v>0</v>
      </c>
      <c r="J8" s="565">
        <f>'5a - Solar PV Feasibility'!AJ62</f>
        <v>0</v>
      </c>
      <c r="K8" s="565">
        <f>'5a - Solar PV Feasibility'!AK62</f>
        <v>0</v>
      </c>
      <c r="L8" s="565">
        <f>'5a - Solar PV Feasibility'!AL62</f>
        <v>0</v>
      </c>
      <c r="M8" s="565">
        <f>'5a - Solar PV Feasibility'!AM62</f>
        <v>0</v>
      </c>
      <c r="N8" s="565">
        <f>'5a - Solar PV Feasibility'!AN62</f>
        <v>0</v>
      </c>
      <c r="O8" s="565">
        <f>'5a - Solar PV Feasibility'!AO62</f>
        <v>0</v>
      </c>
      <c r="P8" s="565">
        <f>'5a - Solar PV Feasibility'!AP62</f>
        <v>0</v>
      </c>
      <c r="Q8" s="565">
        <f>'5a - Solar PV Feasibility'!AQ62</f>
        <v>0</v>
      </c>
      <c r="R8" s="565">
        <f>'5a - Solar PV Feasibility'!AR62</f>
        <v>0</v>
      </c>
    </row>
    <row r="9" spans="2:34">
      <c r="B9" s="815"/>
      <c r="C9" s="816"/>
      <c r="D9" s="816"/>
      <c r="E9" s="816"/>
      <c r="F9" s="816"/>
      <c r="G9" s="816"/>
      <c r="H9" s="816"/>
      <c r="I9" s="816"/>
      <c r="J9" s="816"/>
      <c r="K9" s="816"/>
      <c r="L9" s="816"/>
      <c r="M9" s="816"/>
      <c r="N9" s="816"/>
      <c r="O9" s="816"/>
      <c r="P9" s="816"/>
      <c r="Q9" s="816"/>
      <c r="R9" s="817"/>
    </row>
    <row r="10" spans="2:34">
      <c r="B10" s="563" t="s">
        <v>463</v>
      </c>
      <c r="C10" s="565">
        <f>'5a - Solar PV Feasibility'!AC64</f>
        <v>0</v>
      </c>
      <c r="D10" s="565">
        <f>'5a - Solar PV Feasibility'!AD64</f>
        <v>0</v>
      </c>
      <c r="E10" s="565">
        <f>'5a - Solar PV Feasibility'!AE64</f>
        <v>0</v>
      </c>
      <c r="F10" s="565">
        <f>'5a - Solar PV Feasibility'!AF64</f>
        <v>0</v>
      </c>
      <c r="G10" s="565">
        <f>'5a - Solar PV Feasibility'!AG64</f>
        <v>0</v>
      </c>
      <c r="H10" s="565">
        <f>'5a - Solar PV Feasibility'!AH64</f>
        <v>0</v>
      </c>
      <c r="I10" s="565">
        <f>'5a - Solar PV Feasibility'!AI64</f>
        <v>0</v>
      </c>
      <c r="J10" s="565">
        <f>'5a - Solar PV Feasibility'!AJ64</f>
        <v>0</v>
      </c>
      <c r="K10" s="565">
        <f>'5a - Solar PV Feasibility'!AK64</f>
        <v>0</v>
      </c>
      <c r="L10" s="565">
        <f>'5a - Solar PV Feasibility'!AL64</f>
        <v>0</v>
      </c>
      <c r="M10" s="565">
        <f>'5a - Solar PV Feasibility'!AM64</f>
        <v>0</v>
      </c>
      <c r="N10" s="565">
        <f>'5a - Solar PV Feasibility'!AN64</f>
        <v>0</v>
      </c>
      <c r="O10" s="565">
        <f>'5a - Solar PV Feasibility'!AO64</f>
        <v>0</v>
      </c>
      <c r="P10" s="565">
        <f>'5a - Solar PV Feasibility'!AP64</f>
        <v>0</v>
      </c>
      <c r="Q10" s="565">
        <f>'5a - Solar PV Feasibility'!AQ64</f>
        <v>0</v>
      </c>
      <c r="R10" s="565">
        <f>'5a - Solar PV Feasibility'!AR64</f>
        <v>0</v>
      </c>
    </row>
    <row r="11" spans="2:34">
      <c r="B11" s="563" t="s">
        <v>497</v>
      </c>
      <c r="C11" s="565">
        <f>'5a - Solar PV Feasibility'!AC65</f>
        <v>-13950</v>
      </c>
      <c r="D11" s="565">
        <f>'5a - Solar PV Feasibility'!AD65</f>
        <v>0</v>
      </c>
      <c r="E11" s="565">
        <f>'5a - Solar PV Feasibility'!AE65</f>
        <v>0</v>
      </c>
      <c r="F11" s="565">
        <f>'5a - Solar PV Feasibility'!AF65</f>
        <v>0</v>
      </c>
      <c r="G11" s="565">
        <f>'5a - Solar PV Feasibility'!AG65</f>
        <v>0</v>
      </c>
      <c r="H11" s="565">
        <f>'5a - Solar PV Feasibility'!AH65</f>
        <v>0</v>
      </c>
      <c r="I11" s="565">
        <f>'5a - Solar PV Feasibility'!AI65</f>
        <v>0</v>
      </c>
      <c r="J11" s="565">
        <f>'5a - Solar PV Feasibility'!AJ65</f>
        <v>0</v>
      </c>
      <c r="K11" s="565">
        <f>'5a - Solar PV Feasibility'!AK65</f>
        <v>0</v>
      </c>
      <c r="L11" s="565">
        <f>'5a - Solar PV Feasibility'!AL65</f>
        <v>0</v>
      </c>
      <c r="M11" s="565">
        <f>'5a - Solar PV Feasibility'!AM65</f>
        <v>0</v>
      </c>
      <c r="N11" s="565">
        <f>'5a - Solar PV Feasibility'!AN65</f>
        <v>0</v>
      </c>
      <c r="O11" s="565">
        <f>'5a - Solar PV Feasibility'!AO65</f>
        <v>0</v>
      </c>
      <c r="P11" s="565">
        <f>'5a - Solar PV Feasibility'!AP65</f>
        <v>0</v>
      </c>
      <c r="Q11" s="565">
        <f>'5a - Solar PV Feasibility'!AQ65</f>
        <v>0</v>
      </c>
      <c r="R11" s="565">
        <f>'5a - Solar PV Feasibility'!AR65</f>
        <v>0</v>
      </c>
    </row>
    <row r="12" spans="2:34">
      <c r="B12" s="563" t="s">
        <v>508</v>
      </c>
      <c r="C12" s="565">
        <f>'5a - Solar PV Feasibility'!AC66</f>
        <v>0</v>
      </c>
      <c r="D12" s="565">
        <f>'5a - Solar PV Feasibility'!AD66</f>
        <v>-4755.5099999999993</v>
      </c>
      <c r="E12" s="565">
        <f>'5a - Solar PV Feasibility'!AE66</f>
        <v>-4653.2665349999988</v>
      </c>
      <c r="F12" s="565">
        <f>'5a - Solar PV Feasibility'!AF66</f>
        <v>-4553.2213044974987</v>
      </c>
      <c r="G12" s="565">
        <f>'5a - Solar PV Feasibility'!AG66</f>
        <v>-4455.3270464508023</v>
      </c>
      <c r="H12" s="565">
        <f>'5a - Solar PV Feasibility'!AH66</f>
        <v>-4359.5375149521096</v>
      </c>
      <c r="I12" s="565">
        <f>'5a - Solar PV Feasibility'!AI66</f>
        <v>-4265.8074583806392</v>
      </c>
      <c r="J12" s="565">
        <f>'5a - Solar PV Feasibility'!AJ66</f>
        <v>-4174.0925980254551</v>
      </c>
      <c r="K12" s="565">
        <f>'5a - Solar PV Feasibility'!AK66</f>
        <v>-4084.3496071679078</v>
      </c>
      <c r="L12" s="565">
        <f>'5a - Solar PV Feasibility'!AL66</f>
        <v>-3996.5360906137976</v>
      </c>
      <c r="M12" s="565">
        <f>'5a - Solar PV Feasibility'!AM66</f>
        <v>-3910.6105646656006</v>
      </c>
      <c r="N12" s="565">
        <f>'5a - Solar PV Feasibility'!AN66</f>
        <v>0</v>
      </c>
      <c r="O12" s="565">
        <f>'5a - Solar PV Feasibility'!AO66</f>
        <v>0</v>
      </c>
      <c r="P12" s="565">
        <f>'5a - Solar PV Feasibility'!AP66</f>
        <v>0</v>
      </c>
      <c r="Q12" s="565">
        <f>'5a - Solar PV Feasibility'!AQ66</f>
        <v>0</v>
      </c>
      <c r="R12" s="565">
        <f>'5a - Solar PV Feasibility'!AR66</f>
        <v>0</v>
      </c>
    </row>
    <row r="13" spans="2:34">
      <c r="B13" s="812"/>
      <c r="C13" s="813"/>
      <c r="D13" s="813"/>
      <c r="E13" s="813"/>
      <c r="F13" s="813"/>
      <c r="G13" s="813"/>
      <c r="H13" s="813"/>
      <c r="I13" s="813"/>
      <c r="J13" s="813"/>
      <c r="K13" s="813"/>
      <c r="L13" s="813"/>
      <c r="M13" s="813"/>
      <c r="N13" s="813"/>
      <c r="O13" s="813"/>
      <c r="P13" s="813"/>
      <c r="Q13" s="813"/>
      <c r="R13" s="814"/>
    </row>
    <row r="14" spans="2:34">
      <c r="B14" s="562" t="s">
        <v>500</v>
      </c>
      <c r="C14" s="565">
        <f>'5a - Solar PV Feasibility'!AC68</f>
        <v>0</v>
      </c>
      <c r="D14" s="565">
        <f>'5a - Solar PV Feasibility'!AD68</f>
        <v>0</v>
      </c>
      <c r="E14" s="565">
        <f>'5a - Solar PV Feasibility'!AE68</f>
        <v>0</v>
      </c>
      <c r="F14" s="565">
        <f>'5a - Solar PV Feasibility'!AF68</f>
        <v>0</v>
      </c>
      <c r="G14" s="565">
        <f>'5a - Solar PV Feasibility'!AG68</f>
        <v>0</v>
      </c>
      <c r="H14" s="565">
        <f>'5a - Solar PV Feasibility'!AH68</f>
        <v>0</v>
      </c>
      <c r="I14" s="565">
        <f>'5a - Solar PV Feasibility'!AI68</f>
        <v>0</v>
      </c>
      <c r="J14" s="565">
        <f>'5a - Solar PV Feasibility'!AJ68</f>
        <v>0</v>
      </c>
      <c r="K14" s="565">
        <f>'5a - Solar PV Feasibility'!AK68</f>
        <v>0</v>
      </c>
      <c r="L14" s="565">
        <f>'5a - Solar PV Feasibility'!AL68</f>
        <v>0</v>
      </c>
      <c r="M14" s="565">
        <f>'5a - Solar PV Feasibility'!AM68</f>
        <v>0</v>
      </c>
      <c r="N14" s="565">
        <f>'5a - Solar PV Feasibility'!AN68</f>
        <v>0</v>
      </c>
      <c r="O14" s="565">
        <f>'5a - Solar PV Feasibility'!AO68</f>
        <v>0</v>
      </c>
      <c r="P14" s="565">
        <f>'5a - Solar PV Feasibility'!AP68</f>
        <v>0</v>
      </c>
      <c r="Q14" s="565">
        <f>'5a - Solar PV Feasibility'!AQ68</f>
        <v>0</v>
      </c>
      <c r="R14" s="565">
        <f>'5a - Solar PV Feasibility'!AR68</f>
        <v>0</v>
      </c>
    </row>
    <row r="15" spans="2:34">
      <c r="B15" s="561"/>
      <c r="C15" s="566"/>
      <c r="D15" s="566"/>
      <c r="E15" s="566"/>
      <c r="F15" s="566"/>
      <c r="G15" s="566"/>
      <c r="H15" s="566"/>
      <c r="I15" s="566"/>
      <c r="J15" s="566"/>
      <c r="K15" s="566"/>
      <c r="L15" s="566"/>
      <c r="M15" s="566"/>
      <c r="N15" s="566"/>
      <c r="O15" s="566"/>
      <c r="P15" s="566"/>
      <c r="Q15" s="566"/>
      <c r="R15" s="566"/>
    </row>
    <row r="16" spans="2:34" ht="16.5" thickBot="1">
      <c r="B16" s="562" t="s">
        <v>494</v>
      </c>
      <c r="C16" s="565">
        <f>'5a - Solar PV Feasibility'!AC70</f>
        <v>0</v>
      </c>
      <c r="D16" s="565">
        <f>'5a - Solar PV Feasibility'!AD70</f>
        <v>0</v>
      </c>
      <c r="E16" s="565">
        <f>'5a - Solar PV Feasibility'!AE70</f>
        <v>0</v>
      </c>
      <c r="F16" s="565">
        <f>'5a - Solar PV Feasibility'!AF70</f>
        <v>0</v>
      </c>
      <c r="G16" s="565">
        <f>'5a - Solar PV Feasibility'!AG70</f>
        <v>0</v>
      </c>
      <c r="H16" s="565">
        <f>'5a - Solar PV Feasibility'!AH70</f>
        <v>0</v>
      </c>
      <c r="I16" s="565">
        <f>'5a - Solar PV Feasibility'!AI70</f>
        <v>0</v>
      </c>
      <c r="J16" s="565">
        <f>'5a - Solar PV Feasibility'!AJ70</f>
        <v>0</v>
      </c>
      <c r="K16" s="565">
        <f>'5a - Solar PV Feasibility'!AK70</f>
        <v>0</v>
      </c>
      <c r="L16" s="565">
        <f>'5a - Solar PV Feasibility'!AL70</f>
        <v>0</v>
      </c>
      <c r="M16" s="565">
        <f>'5a - Solar PV Feasibility'!AM70</f>
        <v>0</v>
      </c>
      <c r="N16" s="565">
        <f>'5a - Solar PV Feasibility'!AN70</f>
        <v>0</v>
      </c>
      <c r="O16" s="565">
        <f>'5a - Solar PV Feasibility'!AO70</f>
        <v>0</v>
      </c>
      <c r="P16" s="565">
        <f>'5a - Solar PV Feasibility'!AP70</f>
        <v>0</v>
      </c>
      <c r="Q16" s="565">
        <f>'5a - Solar PV Feasibility'!AQ70</f>
        <v>0</v>
      </c>
      <c r="R16" s="565">
        <f>'5a - Solar PV Feasibility'!AR70</f>
        <v>0</v>
      </c>
    </row>
    <row r="17" spans="2:34" ht="16.5" thickBot="1">
      <c r="B17" s="568" t="s">
        <v>504</v>
      </c>
      <c r="C17" s="569">
        <f>C8+C10+C11+C12+C14+C16</f>
        <v>32550</v>
      </c>
      <c r="D17" s="569">
        <f t="shared" ref="D17:R17" si="0">D8+D10+D11+D12+D14+D16</f>
        <v>-4755.5099999999993</v>
      </c>
      <c r="E17" s="569">
        <f t="shared" si="0"/>
        <v>-4653.2665349999988</v>
      </c>
      <c r="F17" s="569">
        <f t="shared" si="0"/>
        <v>-4553.2213044974987</v>
      </c>
      <c r="G17" s="569">
        <f t="shared" si="0"/>
        <v>-4455.3270464508023</v>
      </c>
      <c r="H17" s="569">
        <f t="shared" si="0"/>
        <v>-4359.5375149521096</v>
      </c>
      <c r="I17" s="569">
        <f t="shared" si="0"/>
        <v>-4265.8074583806392</v>
      </c>
      <c r="J17" s="569">
        <f t="shared" si="0"/>
        <v>-4174.0925980254551</v>
      </c>
      <c r="K17" s="569">
        <f t="shared" si="0"/>
        <v>-4084.3496071679078</v>
      </c>
      <c r="L17" s="569">
        <f t="shared" si="0"/>
        <v>-3996.5360906137976</v>
      </c>
      <c r="M17" s="569">
        <f t="shared" si="0"/>
        <v>-3910.6105646656006</v>
      </c>
      <c r="N17" s="569">
        <f t="shared" si="0"/>
        <v>0</v>
      </c>
      <c r="O17" s="569">
        <f t="shared" si="0"/>
        <v>0</v>
      </c>
      <c r="P17" s="569">
        <f t="shared" si="0"/>
        <v>0</v>
      </c>
      <c r="Q17" s="569">
        <f t="shared" si="0"/>
        <v>0</v>
      </c>
      <c r="R17" s="583">
        <f t="shared" si="0"/>
        <v>0</v>
      </c>
    </row>
    <row r="18" spans="2:34" ht="16.5" thickBot="1">
      <c r="B18" s="568" t="s">
        <v>505</v>
      </c>
      <c r="C18" s="569">
        <f>C16</f>
        <v>0</v>
      </c>
      <c r="D18" s="569">
        <f t="shared" ref="D18:R18" si="1">D16</f>
        <v>0</v>
      </c>
      <c r="E18" s="569">
        <f t="shared" si="1"/>
        <v>0</v>
      </c>
      <c r="F18" s="569">
        <f t="shared" si="1"/>
        <v>0</v>
      </c>
      <c r="G18" s="569">
        <f t="shared" si="1"/>
        <v>0</v>
      </c>
      <c r="H18" s="569">
        <f t="shared" si="1"/>
        <v>0</v>
      </c>
      <c r="I18" s="569">
        <f t="shared" si="1"/>
        <v>0</v>
      </c>
      <c r="J18" s="569">
        <f t="shared" si="1"/>
        <v>0</v>
      </c>
      <c r="K18" s="569">
        <f t="shared" si="1"/>
        <v>0</v>
      </c>
      <c r="L18" s="569">
        <f t="shared" si="1"/>
        <v>0</v>
      </c>
      <c r="M18" s="569">
        <f t="shared" si="1"/>
        <v>0</v>
      </c>
      <c r="N18" s="569">
        <f t="shared" si="1"/>
        <v>0</v>
      </c>
      <c r="O18" s="569">
        <f t="shared" si="1"/>
        <v>0</v>
      </c>
      <c r="P18" s="569">
        <f t="shared" si="1"/>
        <v>0</v>
      </c>
      <c r="Q18" s="569">
        <f t="shared" si="1"/>
        <v>0</v>
      </c>
      <c r="R18" s="583">
        <f t="shared" si="1"/>
        <v>0</v>
      </c>
    </row>
    <row r="19" spans="2:34" ht="16.5" thickBot="1">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row>
    <row r="20" spans="2:34" ht="32.25" thickBot="1">
      <c r="B20" s="571" t="s">
        <v>502</v>
      </c>
      <c r="C20" s="573">
        <v>16</v>
      </c>
      <c r="D20" s="573">
        <v>17</v>
      </c>
      <c r="E20" s="573">
        <v>18</v>
      </c>
      <c r="F20" s="573">
        <v>19</v>
      </c>
      <c r="G20" s="573">
        <v>20</v>
      </c>
      <c r="H20" s="573">
        <v>21</v>
      </c>
      <c r="I20" s="573">
        <v>22</v>
      </c>
      <c r="J20" s="573">
        <v>23</v>
      </c>
      <c r="K20" s="573">
        <v>24</v>
      </c>
      <c r="L20" s="573">
        <v>25</v>
      </c>
      <c r="M20" s="573">
        <v>26</v>
      </c>
      <c r="N20" s="573">
        <v>27</v>
      </c>
      <c r="O20" s="573">
        <v>28</v>
      </c>
      <c r="P20" s="574">
        <v>29</v>
      </c>
      <c r="Q20" s="576">
        <v>30</v>
      </c>
      <c r="R20" s="577" t="s">
        <v>467</v>
      </c>
    </row>
    <row r="21" spans="2:34">
      <c r="B21" s="570" t="s">
        <v>499</v>
      </c>
      <c r="C21" s="565">
        <f>'5a - Solar PV Feasibility'!AS62</f>
        <v>0</v>
      </c>
      <c r="D21" s="565">
        <f>'5a - Solar PV Feasibility'!AT62</f>
        <v>0</v>
      </c>
      <c r="E21" s="565">
        <f>'5a - Solar PV Feasibility'!AU62</f>
        <v>0</v>
      </c>
      <c r="F21" s="565">
        <f>'5a - Solar PV Feasibility'!AV62</f>
        <v>0</v>
      </c>
      <c r="G21" s="565">
        <f>'5a - Solar PV Feasibility'!AW62</f>
        <v>0</v>
      </c>
      <c r="H21" s="565">
        <f>'5a - Solar PV Feasibility'!AX62</f>
        <v>0</v>
      </c>
      <c r="I21" s="565">
        <f>'5a - Solar PV Feasibility'!AY62</f>
        <v>0</v>
      </c>
      <c r="J21" s="565">
        <f>'5a - Solar PV Feasibility'!AZ62</f>
        <v>0</v>
      </c>
      <c r="K21" s="565">
        <f>'5a - Solar PV Feasibility'!BA62</f>
        <v>0</v>
      </c>
      <c r="L21" s="565">
        <f>'5a - Solar PV Feasibility'!BB62</f>
        <v>0</v>
      </c>
      <c r="M21" s="565">
        <f>'5a - Solar PV Feasibility'!BC62</f>
        <v>0</v>
      </c>
      <c r="N21" s="565">
        <f>'5a - Solar PV Feasibility'!BD62</f>
        <v>0</v>
      </c>
      <c r="O21" s="565">
        <f>'5a - Solar PV Feasibility'!BE62</f>
        <v>0</v>
      </c>
      <c r="P21" s="565">
        <f>'5a - Solar PV Feasibility'!BF62</f>
        <v>0</v>
      </c>
      <c r="Q21" s="567">
        <f>'5a - Solar PV Feasibility'!BG62</f>
        <v>0</v>
      </c>
      <c r="R21" s="578">
        <f>SUM(C8:R8)+SUM(C21:Q21)</f>
        <v>46500</v>
      </c>
    </row>
    <row r="22" spans="2:34">
      <c r="B22" s="815"/>
      <c r="C22" s="816"/>
      <c r="D22" s="816"/>
      <c r="E22" s="816"/>
      <c r="F22" s="816"/>
      <c r="G22" s="816"/>
      <c r="H22" s="816"/>
      <c r="I22" s="816"/>
      <c r="J22" s="816"/>
      <c r="K22" s="816"/>
      <c r="L22" s="816"/>
      <c r="M22" s="816"/>
      <c r="N22" s="816"/>
      <c r="O22" s="816"/>
      <c r="P22" s="816"/>
      <c r="Q22" s="818"/>
      <c r="R22" s="579"/>
    </row>
    <row r="23" spans="2:34">
      <c r="B23" s="563" t="s">
        <v>463</v>
      </c>
      <c r="C23" s="565">
        <f>'5a - Solar PV Feasibility'!AS64</f>
        <v>0</v>
      </c>
      <c r="D23" s="565">
        <f>'5a - Solar PV Feasibility'!AT64</f>
        <v>0</v>
      </c>
      <c r="E23" s="565">
        <f>'5a - Solar PV Feasibility'!AU64</f>
        <v>0</v>
      </c>
      <c r="F23" s="565">
        <f>'5a - Solar PV Feasibility'!AV64</f>
        <v>0</v>
      </c>
      <c r="G23" s="565">
        <f>'5a - Solar PV Feasibility'!AW64</f>
        <v>0</v>
      </c>
      <c r="H23" s="565">
        <f>'5a - Solar PV Feasibility'!AX64</f>
        <v>0</v>
      </c>
      <c r="I23" s="565">
        <f>'5a - Solar PV Feasibility'!AY64</f>
        <v>0</v>
      </c>
      <c r="J23" s="565">
        <f>'5a - Solar PV Feasibility'!AZ64</f>
        <v>0</v>
      </c>
      <c r="K23" s="565">
        <f>'5a - Solar PV Feasibility'!BA64</f>
        <v>0</v>
      </c>
      <c r="L23" s="565">
        <f>'5a - Solar PV Feasibility'!BB64</f>
        <v>0</v>
      </c>
      <c r="M23" s="565">
        <f>'5a - Solar PV Feasibility'!BC64</f>
        <v>0</v>
      </c>
      <c r="N23" s="565">
        <f>'5a - Solar PV Feasibility'!BD64</f>
        <v>0</v>
      </c>
      <c r="O23" s="565">
        <f>'5a - Solar PV Feasibility'!BE64</f>
        <v>0</v>
      </c>
      <c r="P23" s="565">
        <f>'5a - Solar PV Feasibility'!BF64</f>
        <v>0</v>
      </c>
      <c r="Q23" s="567">
        <f>'5a - Solar PV Feasibility'!BG64</f>
        <v>0</v>
      </c>
      <c r="R23" s="578">
        <f>SUM(C10:R10)+SUM(C23:Q23)</f>
        <v>0</v>
      </c>
    </row>
    <row r="24" spans="2:34">
      <c r="B24" s="563" t="s">
        <v>497</v>
      </c>
      <c r="C24" s="565">
        <f>'5a - Solar PV Feasibility'!AS65</f>
        <v>0</v>
      </c>
      <c r="D24" s="565">
        <f>'5a - Solar PV Feasibility'!AT65</f>
        <v>0</v>
      </c>
      <c r="E24" s="565">
        <f>'5a - Solar PV Feasibility'!AU65</f>
        <v>0</v>
      </c>
      <c r="F24" s="565">
        <f>'5a - Solar PV Feasibility'!AV65</f>
        <v>0</v>
      </c>
      <c r="G24" s="565">
        <f>'5a - Solar PV Feasibility'!AW65</f>
        <v>0</v>
      </c>
      <c r="H24" s="565">
        <f>'5a - Solar PV Feasibility'!AX65</f>
        <v>0</v>
      </c>
      <c r="I24" s="565">
        <f>'5a - Solar PV Feasibility'!AY65</f>
        <v>0</v>
      </c>
      <c r="J24" s="565">
        <f>'5a - Solar PV Feasibility'!AZ65</f>
        <v>0</v>
      </c>
      <c r="K24" s="565">
        <f>'5a - Solar PV Feasibility'!BA65</f>
        <v>0</v>
      </c>
      <c r="L24" s="565">
        <f>'5a - Solar PV Feasibility'!BB65</f>
        <v>0</v>
      </c>
      <c r="M24" s="565">
        <f>'5a - Solar PV Feasibility'!BC65</f>
        <v>0</v>
      </c>
      <c r="N24" s="565">
        <f>'5a - Solar PV Feasibility'!BD65</f>
        <v>0</v>
      </c>
      <c r="O24" s="565">
        <f>'5a - Solar PV Feasibility'!BE65</f>
        <v>0</v>
      </c>
      <c r="P24" s="565">
        <f>'5a - Solar PV Feasibility'!BF65</f>
        <v>0</v>
      </c>
      <c r="Q24" s="567">
        <f>'5a - Solar PV Feasibility'!BG65</f>
        <v>0</v>
      </c>
      <c r="R24" s="578">
        <f>SUM(C11:R11)+SUM(C24:Q24)</f>
        <v>-13950</v>
      </c>
    </row>
    <row r="25" spans="2:34">
      <c r="B25" s="563" t="s">
        <v>498</v>
      </c>
      <c r="C25" s="565">
        <f>'5a - Solar PV Feasibility'!AS66</f>
        <v>0</v>
      </c>
      <c r="D25" s="565">
        <f>'5a - Solar PV Feasibility'!AT66</f>
        <v>0</v>
      </c>
      <c r="E25" s="565">
        <f>'5a - Solar PV Feasibility'!AU66</f>
        <v>0</v>
      </c>
      <c r="F25" s="565">
        <f>'5a - Solar PV Feasibility'!AV66</f>
        <v>0</v>
      </c>
      <c r="G25" s="565">
        <f>'5a - Solar PV Feasibility'!AW66</f>
        <v>0</v>
      </c>
      <c r="H25" s="565">
        <f>'5a - Solar PV Feasibility'!AX66</f>
        <v>0</v>
      </c>
      <c r="I25" s="565">
        <f>'5a - Solar PV Feasibility'!AY66</f>
        <v>0</v>
      </c>
      <c r="J25" s="565">
        <f>'5a - Solar PV Feasibility'!AZ66</f>
        <v>0</v>
      </c>
      <c r="K25" s="565">
        <f>'5a - Solar PV Feasibility'!BA66</f>
        <v>0</v>
      </c>
      <c r="L25" s="565">
        <f>'5a - Solar PV Feasibility'!BB66</f>
        <v>0</v>
      </c>
      <c r="M25" s="565">
        <f>'5a - Solar PV Feasibility'!BC66</f>
        <v>0</v>
      </c>
      <c r="N25" s="565">
        <f>'5a - Solar PV Feasibility'!BD66</f>
        <v>0</v>
      </c>
      <c r="O25" s="565">
        <f>'5a - Solar PV Feasibility'!BE66</f>
        <v>0</v>
      </c>
      <c r="P25" s="565">
        <f>'5a - Solar PV Feasibility'!BF66</f>
        <v>0</v>
      </c>
      <c r="Q25" s="567">
        <f>'5a - Solar PV Feasibility'!BG66</f>
        <v>0</v>
      </c>
      <c r="R25" s="578">
        <f>SUM(C12:R12)+SUM(C25:Q25)</f>
        <v>-43208.258719753816</v>
      </c>
    </row>
    <row r="26" spans="2:34">
      <c r="B26" s="812"/>
      <c r="C26" s="813"/>
      <c r="D26" s="813"/>
      <c r="E26" s="813"/>
      <c r="F26" s="813"/>
      <c r="G26" s="813"/>
      <c r="H26" s="813"/>
      <c r="I26" s="813"/>
      <c r="J26" s="813"/>
      <c r="K26" s="813"/>
      <c r="L26" s="813"/>
      <c r="M26" s="813"/>
      <c r="N26" s="813"/>
      <c r="O26" s="813"/>
      <c r="P26" s="813"/>
      <c r="Q26" s="819"/>
      <c r="R26" s="580"/>
    </row>
    <row r="27" spans="2:34">
      <c r="B27" s="562" t="s">
        <v>500</v>
      </c>
      <c r="C27" s="565">
        <f>'5a - Solar PV Feasibility'!AS68</f>
        <v>0</v>
      </c>
      <c r="D27" s="565">
        <f>'5a - Solar PV Feasibility'!AT68</f>
        <v>0</v>
      </c>
      <c r="E27" s="565">
        <f>'5a - Solar PV Feasibility'!AU68</f>
        <v>0</v>
      </c>
      <c r="F27" s="565">
        <f>'5a - Solar PV Feasibility'!AV68</f>
        <v>0</v>
      </c>
      <c r="G27" s="565">
        <f>'5a - Solar PV Feasibility'!AW68</f>
        <v>0</v>
      </c>
      <c r="H27" s="565">
        <f>'5a - Solar PV Feasibility'!AX68</f>
        <v>0</v>
      </c>
      <c r="I27" s="565">
        <f>'5a - Solar PV Feasibility'!AY68</f>
        <v>0</v>
      </c>
      <c r="J27" s="565">
        <f>'5a - Solar PV Feasibility'!AZ68</f>
        <v>0</v>
      </c>
      <c r="K27" s="565">
        <f>'5a - Solar PV Feasibility'!BA68</f>
        <v>0</v>
      </c>
      <c r="L27" s="565">
        <f>'5a - Solar PV Feasibility'!BB68</f>
        <v>0</v>
      </c>
      <c r="M27" s="565">
        <f>'5a - Solar PV Feasibility'!BC68</f>
        <v>0</v>
      </c>
      <c r="N27" s="565">
        <f>'5a - Solar PV Feasibility'!BD68</f>
        <v>0</v>
      </c>
      <c r="O27" s="565">
        <f>'5a - Solar PV Feasibility'!BE68</f>
        <v>0</v>
      </c>
      <c r="P27" s="565">
        <f>'5a - Solar PV Feasibility'!BF68</f>
        <v>0</v>
      </c>
      <c r="Q27" s="567">
        <f>'5a - Solar PV Feasibility'!BG68</f>
        <v>0</v>
      </c>
      <c r="R27" s="578">
        <f>SUM(C14:R14)+SUM(C27:Q27)</f>
        <v>0</v>
      </c>
    </row>
    <row r="28" spans="2:34">
      <c r="B28" s="815"/>
      <c r="C28" s="816"/>
      <c r="D28" s="816"/>
      <c r="E28" s="816"/>
      <c r="F28" s="816"/>
      <c r="G28" s="816"/>
      <c r="H28" s="816"/>
      <c r="I28" s="816"/>
      <c r="J28" s="816"/>
      <c r="K28" s="816"/>
      <c r="L28" s="816"/>
      <c r="M28" s="816"/>
      <c r="N28" s="816"/>
      <c r="O28" s="816"/>
      <c r="P28" s="816"/>
      <c r="Q28" s="818"/>
      <c r="R28" s="579"/>
    </row>
    <row r="29" spans="2:34" ht="16.5" thickBot="1">
      <c r="B29" s="562" t="s">
        <v>494</v>
      </c>
      <c r="C29" s="565">
        <f>'5a - Solar PV Feasibility'!AS70</f>
        <v>0</v>
      </c>
      <c r="D29" s="565">
        <f>'5a - Solar PV Feasibility'!AT70</f>
        <v>0</v>
      </c>
      <c r="E29" s="565">
        <f>'5a - Solar PV Feasibility'!AU70</f>
        <v>0</v>
      </c>
      <c r="F29" s="565">
        <f>'5a - Solar PV Feasibility'!AV70</f>
        <v>0</v>
      </c>
      <c r="G29" s="565">
        <f>'5a - Solar PV Feasibility'!AW70</f>
        <v>0</v>
      </c>
      <c r="H29" s="565">
        <f>'5a - Solar PV Feasibility'!AX70</f>
        <v>0</v>
      </c>
      <c r="I29" s="565">
        <f>'5a - Solar PV Feasibility'!AY70</f>
        <v>0</v>
      </c>
      <c r="J29" s="565">
        <f>'5a - Solar PV Feasibility'!AZ70</f>
        <v>0</v>
      </c>
      <c r="K29" s="565">
        <f>'5a - Solar PV Feasibility'!BA70</f>
        <v>0</v>
      </c>
      <c r="L29" s="565">
        <f>'5a - Solar PV Feasibility'!BB70</f>
        <v>0</v>
      </c>
      <c r="M29" s="565">
        <f>'5a - Solar PV Feasibility'!BC70</f>
        <v>0</v>
      </c>
      <c r="N29" s="565">
        <f>'5a - Solar PV Feasibility'!BD70</f>
        <v>0</v>
      </c>
      <c r="O29" s="565">
        <f>'5a - Solar PV Feasibility'!BE70</f>
        <v>0</v>
      </c>
      <c r="P29" s="565">
        <f>'5a - Solar PV Feasibility'!BF70</f>
        <v>0</v>
      </c>
      <c r="Q29" s="567">
        <f>'5a - Solar PV Feasibility'!BG70</f>
        <v>0</v>
      </c>
      <c r="R29" s="581">
        <f>SUM(C16:R16)+SUM(C29:Q29)</f>
        <v>0</v>
      </c>
    </row>
    <row r="30" spans="2:34" ht="16.5" thickBot="1">
      <c r="B30" s="568" t="s">
        <v>504</v>
      </c>
      <c r="C30" s="569">
        <f>C21+C23+C24+C25+C27+C29</f>
        <v>0</v>
      </c>
      <c r="D30" s="569">
        <f t="shared" ref="D30" si="2">D21+D23+D24+D25+D27+D29</f>
        <v>0</v>
      </c>
      <c r="E30" s="569">
        <f t="shared" ref="E30" si="3">E21+E23+E24+E25+E27+E29</f>
        <v>0</v>
      </c>
      <c r="F30" s="569">
        <f t="shared" ref="F30" si="4">F21+F23+F24+F25+F27+F29</f>
        <v>0</v>
      </c>
      <c r="G30" s="569">
        <f t="shared" ref="G30" si="5">G21+G23+G24+G25+G27+G29</f>
        <v>0</v>
      </c>
      <c r="H30" s="569">
        <f t="shared" ref="H30" si="6">H21+H23+H24+H25+H27+H29</f>
        <v>0</v>
      </c>
      <c r="I30" s="569">
        <f t="shared" ref="I30" si="7">I21+I23+I24+I25+I27+I29</f>
        <v>0</v>
      </c>
      <c r="J30" s="569">
        <f t="shared" ref="J30" si="8">J21+J23+J24+J25+J27+J29</f>
        <v>0</v>
      </c>
      <c r="K30" s="569">
        <f t="shared" ref="K30" si="9">K21+K23+K24+K25+K27+K29</f>
        <v>0</v>
      </c>
      <c r="L30" s="569">
        <f t="shared" ref="L30" si="10">L21+L23+L24+L25+L27+L29</f>
        <v>0</v>
      </c>
      <c r="M30" s="569">
        <f t="shared" ref="M30" si="11">M21+M23+M24+M25+M27+M29</f>
        <v>0</v>
      </c>
      <c r="N30" s="569">
        <f t="shared" ref="N30" si="12">N21+N23+N24+N25+N27+N29</f>
        <v>0</v>
      </c>
      <c r="O30" s="569">
        <f t="shared" ref="O30" si="13">O21+O23+O24+O25+O27+O29</f>
        <v>0</v>
      </c>
      <c r="P30" s="569">
        <f t="shared" ref="P30" si="14">P21+P23+P24+P25+P27+P29</f>
        <v>0</v>
      </c>
      <c r="Q30" s="569">
        <f t="shared" ref="Q30" si="15">Q21+Q23+Q24+Q25+Q27+Q29</f>
        <v>0</v>
      </c>
      <c r="R30" s="582">
        <f>SUM(C17:R17)+SUM(C30:Q30)</f>
        <v>-10658.258719753809</v>
      </c>
    </row>
    <row r="31" spans="2:34" ht="16.5" thickBot="1">
      <c r="B31" s="568" t="s">
        <v>505</v>
      </c>
      <c r="C31" s="569">
        <f>C29</f>
        <v>0</v>
      </c>
      <c r="D31" s="569">
        <f t="shared" ref="D31:Q31" si="16">D29</f>
        <v>0</v>
      </c>
      <c r="E31" s="569">
        <f t="shared" si="16"/>
        <v>0</v>
      </c>
      <c r="F31" s="569">
        <f t="shared" si="16"/>
        <v>0</v>
      </c>
      <c r="G31" s="569">
        <f t="shared" si="16"/>
        <v>0</v>
      </c>
      <c r="H31" s="569">
        <f t="shared" si="16"/>
        <v>0</v>
      </c>
      <c r="I31" s="569">
        <f t="shared" si="16"/>
        <v>0</v>
      </c>
      <c r="J31" s="569">
        <f t="shared" si="16"/>
        <v>0</v>
      </c>
      <c r="K31" s="569">
        <f t="shared" si="16"/>
        <v>0</v>
      </c>
      <c r="L31" s="569">
        <f t="shared" si="16"/>
        <v>0</v>
      </c>
      <c r="M31" s="569">
        <f t="shared" si="16"/>
        <v>0</v>
      </c>
      <c r="N31" s="569">
        <f t="shared" si="16"/>
        <v>0</v>
      </c>
      <c r="O31" s="569">
        <f t="shared" si="16"/>
        <v>0</v>
      </c>
      <c r="P31" s="569">
        <f t="shared" si="16"/>
        <v>0</v>
      </c>
      <c r="Q31" s="569">
        <f t="shared" si="16"/>
        <v>0</v>
      </c>
      <c r="R31" s="582">
        <f>SUM(C18:R18)+SUM(C31:Q31)</f>
        <v>0</v>
      </c>
    </row>
    <row r="32" spans="2:34">
      <c r="B32" s="233"/>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row>
    <row r="33" spans="2:34">
      <c r="B33" s="233"/>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0"/>
      <c r="AH33" s="549"/>
    </row>
    <row r="34" spans="2:34">
      <c r="B34" s="233"/>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row>
    <row r="35" spans="2:34">
      <c r="B35" s="233"/>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row>
    <row r="36" spans="2:34">
      <c r="B36" s="233"/>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row>
    <row r="37" spans="2:34">
      <c r="B37" s="551"/>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49"/>
    </row>
    <row r="38" spans="2:34">
      <c r="B38" s="233"/>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row>
    <row r="39" spans="2:34">
      <c r="B39" s="233"/>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49"/>
    </row>
    <row r="40" spans="2:34">
      <c r="B40" s="233"/>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row>
    <row r="41" spans="2:34">
      <c r="B41" s="233"/>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row>
    <row r="42" spans="2:34">
      <c r="B42" s="233"/>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row>
    <row r="43" spans="2:34">
      <c r="B43" s="233"/>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row>
    <row r="44" spans="2:34">
      <c r="B44" s="233"/>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row>
    <row r="45" spans="2:34">
      <c r="B45" s="233"/>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row>
    <row r="46" spans="2:34">
      <c r="B46" s="233"/>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row>
    <row r="47" spans="2:34">
      <c r="B47" s="233"/>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row>
    <row r="48" spans="2:34">
      <c r="B48" s="233"/>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row>
    <row r="49" spans="2:34">
      <c r="B49" s="233"/>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row>
    <row r="50" spans="2:34">
      <c r="B50" s="233"/>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row>
    <row r="51" spans="2:34">
      <c r="B51" s="233"/>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row>
    <row r="52" spans="2:34">
      <c r="B52" s="233"/>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49"/>
    </row>
    <row r="53" spans="2:34">
      <c r="B53" s="233"/>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row>
    <row r="54" spans="2:34">
      <c r="B54" s="233"/>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row>
    <row r="55" spans="2:34">
      <c r="B55" s="233"/>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row>
    <row r="56" spans="2:34">
      <c r="B56" s="552"/>
      <c r="C56" s="552"/>
      <c r="D56" s="552"/>
      <c r="E56" s="552"/>
      <c r="F56" s="552"/>
      <c r="G56" s="552"/>
      <c r="H56" s="552"/>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row>
    <row r="57" spans="2:34">
      <c r="B57" s="233"/>
      <c r="C57" s="553"/>
      <c r="D57" s="553"/>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4"/>
    </row>
    <row r="58" spans="2:34">
      <c r="B58" s="233"/>
      <c r="C58" s="553"/>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5"/>
    </row>
    <row r="59" spans="2:34">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556"/>
    </row>
    <row r="60" spans="2:34">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31"/>
    </row>
    <row r="61" spans="2:34">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31"/>
    </row>
    <row r="62" spans="2:34">
      <c r="B62" s="564"/>
      <c r="C62" s="564"/>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row>
    <row r="63" spans="2:34">
      <c r="B63" s="229"/>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231"/>
    </row>
    <row r="64" spans="2:34">
      <c r="B64" s="233"/>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row>
    <row r="65" spans="2:34">
      <c r="B65" s="233"/>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row>
    <row r="66" spans="2:34">
      <c r="B66" s="233"/>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row>
    <row r="67" spans="2:34">
      <c r="B67" s="233"/>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row>
    <row r="68" spans="2:34">
      <c r="B68" s="233"/>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row>
    <row r="69" spans="2:34">
      <c r="B69" s="233"/>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row>
    <row r="70" spans="2:34">
      <c r="B70" s="233"/>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row>
    <row r="71" spans="2:34">
      <c r="B71" s="233"/>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549"/>
      <c r="AH71" s="549"/>
    </row>
    <row r="72" spans="2:34">
      <c r="B72" s="233"/>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49"/>
      <c r="AH72" s="549"/>
    </row>
    <row r="73" spans="2:34">
      <c r="B73" s="233"/>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row>
    <row r="74" spans="2:34">
      <c r="B74" s="233"/>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49"/>
    </row>
    <row r="75" spans="2:34">
      <c r="B75" s="233"/>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row>
    <row r="76" spans="2:34">
      <c r="B76" s="233"/>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row>
    <row r="77" spans="2:34">
      <c r="B77" s="233"/>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row>
    <row r="78" spans="2:34">
      <c r="B78" s="551"/>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49"/>
    </row>
    <row r="79" spans="2:34">
      <c r="B79" s="233"/>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row>
    <row r="80" spans="2:34">
      <c r="B80" s="233"/>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c r="AG80" s="550"/>
      <c r="AH80" s="549"/>
    </row>
    <row r="81" spans="2:34">
      <c r="B81" s="233"/>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row>
    <row r="82" spans="2:34">
      <c r="B82" s="233"/>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row>
    <row r="83" spans="2:34">
      <c r="B83" s="233"/>
      <c r="C83" s="549"/>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row>
    <row r="84" spans="2:34">
      <c r="B84" s="233"/>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row>
    <row r="85" spans="2:34">
      <c r="B85" s="233"/>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row>
    <row r="86" spans="2:34">
      <c r="B86" s="233"/>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c r="AD86" s="549"/>
      <c r="AE86" s="549"/>
      <c r="AF86" s="549"/>
      <c r="AG86" s="549"/>
      <c r="AH86" s="549"/>
    </row>
    <row r="87" spans="2:34">
      <c r="B87" s="233"/>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549"/>
      <c r="AF87" s="549"/>
      <c r="AG87" s="549"/>
      <c r="AH87" s="549"/>
    </row>
    <row r="88" spans="2:34">
      <c r="B88" s="233"/>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row>
    <row r="89" spans="2:34">
      <c r="B89" s="233"/>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row>
    <row r="90" spans="2:34">
      <c r="B90" s="233"/>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549"/>
      <c r="AF90" s="549"/>
      <c r="AG90" s="549"/>
      <c r="AH90" s="549"/>
    </row>
    <row r="91" spans="2:34">
      <c r="B91" s="233"/>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row>
    <row r="92" spans="2:34">
      <c r="B92" s="233"/>
      <c r="C92" s="549"/>
      <c r="D92" s="549"/>
      <c r="E92" s="549"/>
      <c r="F92" s="549"/>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c r="AD92" s="549"/>
      <c r="AE92" s="549"/>
      <c r="AF92" s="549"/>
      <c r="AG92" s="549"/>
      <c r="AH92" s="549"/>
    </row>
    <row r="93" spans="2:34">
      <c r="B93" s="233"/>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49"/>
    </row>
    <row r="94" spans="2:34">
      <c r="B94" s="233"/>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row>
    <row r="95" spans="2:34">
      <c r="B95" s="233"/>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row>
    <row r="96" spans="2:34">
      <c r="B96" s="233"/>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row>
    <row r="97" spans="2:34">
      <c r="B97" s="552"/>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row>
    <row r="98" spans="2:34">
      <c r="B98" s="233"/>
      <c r="C98" s="553"/>
      <c r="D98" s="553"/>
      <c r="E98" s="553"/>
      <c r="F98" s="553"/>
      <c r="G98" s="553"/>
      <c r="H98" s="553"/>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4"/>
    </row>
    <row r="99" spans="2:34">
      <c r="B99" s="233"/>
      <c r="C99" s="553"/>
      <c r="D99" s="553"/>
      <c r="E99" s="553"/>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5"/>
    </row>
    <row r="100" spans="2:34">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556"/>
    </row>
    <row r="101" spans="2:34">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31"/>
    </row>
    <row r="102" spans="2:34">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31"/>
    </row>
    <row r="103" spans="2:34">
      <c r="B103" s="564"/>
      <c r="C103" s="564"/>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row>
    <row r="104" spans="2:34">
      <c r="B104" s="229"/>
      <c r="C104" s="550"/>
      <c r="D104" s="550"/>
      <c r="E104" s="550"/>
      <c r="F104" s="550"/>
      <c r="G104" s="550"/>
      <c r="H104" s="550"/>
      <c r="I104" s="550"/>
      <c r="J104" s="550"/>
      <c r="K104" s="550"/>
      <c r="L104" s="550"/>
      <c r="M104" s="550"/>
      <c r="N104" s="550"/>
      <c r="O104" s="550"/>
      <c r="P104" s="550"/>
      <c r="Q104" s="550"/>
      <c r="R104" s="550"/>
      <c r="S104" s="550"/>
      <c r="T104" s="550"/>
      <c r="U104" s="550"/>
      <c r="V104" s="550"/>
      <c r="W104" s="550"/>
      <c r="X104" s="550"/>
      <c r="Y104" s="550"/>
      <c r="Z104" s="550"/>
      <c r="AA104" s="550"/>
      <c r="AB104" s="550"/>
      <c r="AC104" s="550"/>
      <c r="AD104" s="550"/>
      <c r="AE104" s="550"/>
      <c r="AF104" s="550"/>
      <c r="AG104" s="550"/>
      <c r="AH104" s="231"/>
    </row>
    <row r="105" spans="2:34">
      <c r="B105" s="233"/>
      <c r="C105" s="549"/>
      <c r="D105" s="549"/>
      <c r="E105" s="549"/>
      <c r="F105" s="549"/>
      <c r="G105" s="549"/>
      <c r="H105" s="549"/>
      <c r="I105" s="549"/>
      <c r="J105" s="549"/>
      <c r="K105" s="549"/>
      <c r="L105" s="549"/>
      <c r="M105" s="549"/>
      <c r="N105" s="549"/>
      <c r="O105" s="549"/>
      <c r="P105" s="549"/>
      <c r="Q105" s="549"/>
      <c r="R105" s="549"/>
      <c r="S105" s="549"/>
      <c r="T105" s="549"/>
      <c r="U105" s="549"/>
      <c r="V105" s="549"/>
      <c r="W105" s="549"/>
      <c r="X105" s="549"/>
      <c r="Y105" s="549"/>
      <c r="Z105" s="549"/>
      <c r="AA105" s="549"/>
      <c r="AB105" s="549"/>
      <c r="AC105" s="549"/>
      <c r="AD105" s="549"/>
      <c r="AE105" s="549"/>
      <c r="AF105" s="549"/>
      <c r="AG105" s="549"/>
      <c r="AH105" s="549"/>
    </row>
    <row r="106" spans="2:34">
      <c r="B106" s="233"/>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row>
    <row r="107" spans="2:34">
      <c r="B107" s="233"/>
      <c r="C107" s="549"/>
      <c r="D107" s="549"/>
      <c r="E107" s="549"/>
      <c r="F107" s="549"/>
      <c r="G107" s="549"/>
      <c r="H107" s="549"/>
      <c r="I107" s="549"/>
      <c r="J107" s="549"/>
      <c r="K107" s="549"/>
      <c r="L107" s="549"/>
      <c r="M107" s="549"/>
      <c r="N107" s="549"/>
      <c r="O107" s="549"/>
      <c r="P107" s="549"/>
      <c r="Q107" s="549"/>
      <c r="R107" s="549"/>
      <c r="S107" s="549"/>
      <c r="T107" s="549"/>
      <c r="U107" s="549"/>
      <c r="V107" s="549"/>
      <c r="W107" s="549"/>
      <c r="X107" s="549"/>
      <c r="Y107" s="549"/>
      <c r="Z107" s="549"/>
      <c r="AA107" s="549"/>
      <c r="AB107" s="549"/>
      <c r="AC107" s="549"/>
      <c r="AD107" s="549"/>
      <c r="AE107" s="549"/>
      <c r="AF107" s="549"/>
      <c r="AG107" s="549"/>
      <c r="AH107" s="549"/>
    </row>
    <row r="108" spans="2:34">
      <c r="B108" s="233"/>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row>
    <row r="109" spans="2:34">
      <c r="B109" s="233"/>
      <c r="C109" s="549"/>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549"/>
      <c r="AD109" s="549"/>
      <c r="AE109" s="549"/>
      <c r="AF109" s="549"/>
      <c r="AG109" s="549"/>
      <c r="AH109" s="549"/>
    </row>
    <row r="110" spans="2:34">
      <c r="B110" s="233"/>
      <c r="C110" s="549"/>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49"/>
      <c r="AD110" s="549"/>
      <c r="AE110" s="549"/>
      <c r="AF110" s="549"/>
      <c r="AG110" s="549"/>
      <c r="AH110" s="549"/>
    </row>
    <row r="111" spans="2:34">
      <c r="B111" s="233"/>
      <c r="C111" s="549"/>
      <c r="D111" s="549"/>
      <c r="E111" s="549"/>
      <c r="F111" s="549"/>
      <c r="G111" s="549"/>
      <c r="H111" s="549"/>
      <c r="I111" s="549"/>
      <c r="J111" s="549"/>
      <c r="K111" s="549"/>
      <c r="L111" s="549"/>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row>
    <row r="112" spans="2:34">
      <c r="B112" s="233"/>
      <c r="C112" s="549"/>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49"/>
      <c r="AD112" s="549"/>
      <c r="AE112" s="549"/>
      <c r="AF112" s="549"/>
      <c r="AG112" s="549"/>
      <c r="AH112" s="549"/>
    </row>
    <row r="113" spans="2:34">
      <c r="B113" s="233"/>
      <c r="C113" s="549"/>
      <c r="D113" s="549"/>
      <c r="E113" s="549"/>
      <c r="F113" s="549"/>
      <c r="G113" s="549"/>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row>
    <row r="114" spans="2:34">
      <c r="B114" s="233"/>
      <c r="C114" s="549"/>
      <c r="D114" s="549"/>
      <c r="E114" s="549"/>
      <c r="F114" s="549"/>
      <c r="G114" s="549"/>
      <c r="H114" s="549"/>
      <c r="I114" s="549"/>
      <c r="J114" s="549"/>
      <c r="K114" s="549"/>
      <c r="L114" s="549"/>
      <c r="M114" s="549"/>
      <c r="N114" s="549"/>
      <c r="O114" s="549"/>
      <c r="P114" s="549"/>
      <c r="Q114" s="549"/>
      <c r="R114" s="549"/>
      <c r="S114" s="549"/>
      <c r="T114" s="549"/>
      <c r="U114" s="549"/>
      <c r="V114" s="549"/>
      <c r="W114" s="549"/>
      <c r="X114" s="549"/>
      <c r="Y114" s="549"/>
      <c r="Z114" s="549"/>
      <c r="AA114" s="549"/>
      <c r="AB114" s="549"/>
      <c r="AC114" s="549"/>
      <c r="AD114" s="549"/>
      <c r="AE114" s="549"/>
      <c r="AF114" s="549"/>
      <c r="AG114" s="549"/>
      <c r="AH114" s="549"/>
    </row>
    <row r="115" spans="2:34">
      <c r="B115" s="233"/>
      <c r="C115" s="550"/>
      <c r="D115" s="550"/>
      <c r="E115" s="550"/>
      <c r="F115" s="550"/>
      <c r="G115" s="550"/>
      <c r="H115" s="550"/>
      <c r="I115" s="550"/>
      <c r="J115" s="550"/>
      <c r="K115" s="550"/>
      <c r="L115" s="550"/>
      <c r="M115" s="550"/>
      <c r="N115" s="550"/>
      <c r="O115" s="550"/>
      <c r="P115" s="550"/>
      <c r="Q115" s="550"/>
      <c r="R115" s="550"/>
      <c r="S115" s="550"/>
      <c r="T115" s="550"/>
      <c r="U115" s="550"/>
      <c r="V115" s="550"/>
      <c r="W115" s="550"/>
      <c r="X115" s="550"/>
      <c r="Y115" s="550"/>
      <c r="Z115" s="550"/>
      <c r="AA115" s="550"/>
      <c r="AB115" s="550"/>
      <c r="AC115" s="550"/>
      <c r="AD115" s="550"/>
      <c r="AE115" s="550"/>
      <c r="AF115" s="550"/>
      <c r="AG115" s="550"/>
      <c r="AH115" s="549"/>
    </row>
    <row r="116" spans="2:34">
      <c r="B116" s="233"/>
      <c r="C116" s="549"/>
      <c r="D116" s="549"/>
      <c r="E116" s="549"/>
      <c r="F116" s="549"/>
      <c r="G116" s="549"/>
      <c r="H116" s="549"/>
      <c r="I116" s="549"/>
      <c r="J116" s="549"/>
      <c r="K116" s="549"/>
      <c r="L116" s="549"/>
      <c r="M116" s="549"/>
      <c r="N116" s="549"/>
      <c r="O116" s="549"/>
      <c r="P116" s="549"/>
      <c r="Q116" s="549"/>
      <c r="R116" s="549"/>
      <c r="S116" s="549"/>
      <c r="T116" s="549"/>
      <c r="U116" s="549"/>
      <c r="V116" s="549"/>
      <c r="W116" s="549"/>
      <c r="X116" s="549"/>
      <c r="Y116" s="549"/>
      <c r="Z116" s="549"/>
      <c r="AA116" s="549"/>
      <c r="AB116" s="549"/>
      <c r="AC116" s="549"/>
      <c r="AD116" s="549"/>
      <c r="AE116" s="549"/>
      <c r="AF116" s="549"/>
      <c r="AG116" s="549"/>
      <c r="AH116" s="549"/>
    </row>
    <row r="117" spans="2:34">
      <c r="B117" s="233"/>
      <c r="C117" s="549"/>
      <c r="D117" s="549"/>
      <c r="E117" s="549"/>
      <c r="F117" s="549"/>
      <c r="G117" s="549"/>
      <c r="H117" s="549"/>
      <c r="I117" s="549"/>
      <c r="J117" s="549"/>
      <c r="K117" s="549"/>
      <c r="L117" s="549"/>
      <c r="M117" s="549"/>
      <c r="N117" s="549"/>
      <c r="O117" s="549"/>
      <c r="P117" s="549"/>
      <c r="Q117" s="549"/>
      <c r="R117" s="549"/>
      <c r="S117" s="549"/>
      <c r="T117" s="549"/>
      <c r="U117" s="549"/>
      <c r="V117" s="549"/>
      <c r="W117" s="549"/>
      <c r="X117" s="549"/>
      <c r="Y117" s="549"/>
      <c r="Z117" s="549"/>
      <c r="AA117" s="549"/>
      <c r="AB117" s="549"/>
      <c r="AC117" s="549"/>
      <c r="AD117" s="549"/>
      <c r="AE117" s="549"/>
      <c r="AF117" s="549"/>
      <c r="AG117" s="549"/>
      <c r="AH117" s="549"/>
    </row>
    <row r="118" spans="2:34">
      <c r="B118" s="233"/>
      <c r="C118" s="549"/>
      <c r="D118" s="549"/>
      <c r="E118" s="549"/>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49"/>
      <c r="AD118" s="549"/>
      <c r="AE118" s="549"/>
      <c r="AF118" s="549"/>
      <c r="AG118" s="549"/>
      <c r="AH118" s="549"/>
    </row>
    <row r="119" spans="2:34">
      <c r="B119" s="551"/>
      <c r="C119" s="550"/>
      <c r="D119" s="550"/>
      <c r="E119" s="550"/>
      <c r="F119" s="550"/>
      <c r="G119" s="550"/>
      <c r="H119" s="550"/>
      <c r="I119" s="550"/>
      <c r="J119" s="550"/>
      <c r="K119" s="550"/>
      <c r="L119" s="550"/>
      <c r="M119" s="550"/>
      <c r="N119" s="550"/>
      <c r="O119" s="550"/>
      <c r="P119" s="550"/>
      <c r="Q119" s="550"/>
      <c r="R119" s="550"/>
      <c r="S119" s="550"/>
      <c r="T119" s="550"/>
      <c r="U119" s="550"/>
      <c r="V119" s="550"/>
      <c r="W119" s="550"/>
      <c r="X119" s="550"/>
      <c r="Y119" s="550"/>
      <c r="Z119" s="550"/>
      <c r="AA119" s="550"/>
      <c r="AB119" s="550"/>
      <c r="AC119" s="550"/>
      <c r="AD119" s="550"/>
      <c r="AE119" s="550"/>
      <c r="AF119" s="550"/>
      <c r="AG119" s="550"/>
      <c r="AH119" s="549"/>
    </row>
    <row r="120" spans="2:34">
      <c r="B120" s="233"/>
      <c r="C120" s="549"/>
      <c r="D120" s="549"/>
      <c r="E120" s="549"/>
      <c r="F120" s="549"/>
      <c r="G120" s="549"/>
      <c r="H120" s="549"/>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49"/>
      <c r="AE120" s="549"/>
      <c r="AF120" s="549"/>
      <c r="AG120" s="549"/>
      <c r="AH120" s="549"/>
    </row>
    <row r="121" spans="2:34">
      <c r="B121" s="233"/>
      <c r="C121" s="550"/>
      <c r="D121" s="550"/>
      <c r="E121" s="550"/>
      <c r="F121" s="550"/>
      <c r="G121" s="550"/>
      <c r="H121" s="550"/>
      <c r="I121" s="550"/>
      <c r="J121" s="550"/>
      <c r="K121" s="550"/>
      <c r="L121" s="550"/>
      <c r="M121" s="550"/>
      <c r="N121" s="550"/>
      <c r="O121" s="550"/>
      <c r="P121" s="550"/>
      <c r="Q121" s="550"/>
      <c r="R121" s="550"/>
      <c r="S121" s="550"/>
      <c r="T121" s="550"/>
      <c r="U121" s="550"/>
      <c r="V121" s="550"/>
      <c r="W121" s="550"/>
      <c r="X121" s="550"/>
      <c r="Y121" s="550"/>
      <c r="Z121" s="550"/>
      <c r="AA121" s="550"/>
      <c r="AB121" s="550"/>
      <c r="AC121" s="550"/>
      <c r="AD121" s="550"/>
      <c r="AE121" s="550"/>
      <c r="AF121" s="550"/>
      <c r="AG121" s="550"/>
      <c r="AH121" s="549"/>
    </row>
    <row r="122" spans="2:34">
      <c r="B122" s="233"/>
      <c r="C122" s="549"/>
      <c r="D122" s="549"/>
      <c r="E122" s="549"/>
      <c r="F122" s="549"/>
      <c r="G122" s="549"/>
      <c r="H122" s="549"/>
      <c r="I122" s="549"/>
      <c r="J122" s="549"/>
      <c r="K122" s="549"/>
      <c r="L122" s="549"/>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row>
    <row r="123" spans="2:34">
      <c r="B123" s="233"/>
      <c r="C123" s="549"/>
      <c r="D123" s="549"/>
      <c r="E123" s="549"/>
      <c r="F123" s="549"/>
      <c r="G123" s="549"/>
      <c r="H123" s="549"/>
      <c r="I123" s="549"/>
      <c r="J123" s="549"/>
      <c r="K123" s="549"/>
      <c r="L123" s="549"/>
      <c r="M123" s="549"/>
      <c r="N123" s="549"/>
      <c r="O123" s="549"/>
      <c r="P123" s="549"/>
      <c r="Q123" s="549"/>
      <c r="R123" s="549"/>
      <c r="S123" s="549"/>
      <c r="T123" s="549"/>
      <c r="U123" s="549"/>
      <c r="V123" s="549"/>
      <c r="W123" s="549"/>
      <c r="X123" s="549"/>
      <c r="Y123" s="549"/>
      <c r="Z123" s="549"/>
      <c r="AA123" s="549"/>
      <c r="AB123" s="549"/>
      <c r="AC123" s="549"/>
      <c r="AD123" s="549"/>
      <c r="AE123" s="549"/>
      <c r="AF123" s="549"/>
      <c r="AG123" s="549"/>
      <c r="AH123" s="549"/>
    </row>
    <row r="124" spans="2:34">
      <c r="B124" s="233"/>
      <c r="C124" s="549"/>
      <c r="D124" s="549"/>
      <c r="E124" s="549"/>
      <c r="F124" s="549"/>
      <c r="G124" s="549"/>
      <c r="H124" s="549"/>
      <c r="I124" s="549"/>
      <c r="J124" s="549"/>
      <c r="K124" s="549"/>
      <c r="L124" s="549"/>
      <c r="M124" s="549"/>
      <c r="N124" s="549"/>
      <c r="O124" s="549"/>
      <c r="P124" s="549"/>
      <c r="Q124" s="549"/>
      <c r="R124" s="549"/>
      <c r="S124" s="549"/>
      <c r="T124" s="549"/>
      <c r="U124" s="549"/>
      <c r="V124" s="549"/>
      <c r="W124" s="549"/>
      <c r="X124" s="549"/>
      <c r="Y124" s="549"/>
      <c r="Z124" s="549"/>
      <c r="AA124" s="549"/>
      <c r="AB124" s="549"/>
      <c r="AC124" s="549"/>
      <c r="AD124" s="549"/>
      <c r="AE124" s="549"/>
      <c r="AF124" s="549"/>
      <c r="AG124" s="549"/>
      <c r="AH124" s="549"/>
    </row>
    <row r="125" spans="2:34">
      <c r="B125" s="233"/>
      <c r="C125" s="549"/>
      <c r="D125" s="549"/>
      <c r="E125" s="549"/>
      <c r="F125" s="549"/>
      <c r="G125" s="549"/>
      <c r="H125" s="549"/>
      <c r="I125" s="549"/>
      <c r="J125" s="549"/>
      <c r="K125" s="549"/>
      <c r="L125" s="549"/>
      <c r="M125" s="549"/>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row>
    <row r="126" spans="2:34">
      <c r="B126" s="233"/>
      <c r="C126" s="549"/>
      <c r="D126" s="549"/>
      <c r="E126" s="549"/>
      <c r="F126" s="549"/>
      <c r="G126" s="549"/>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row>
    <row r="127" spans="2:34">
      <c r="B127" s="233"/>
      <c r="C127" s="549"/>
      <c r="D127" s="549"/>
      <c r="E127" s="549"/>
      <c r="F127" s="549"/>
      <c r="G127" s="549"/>
      <c r="H127" s="549"/>
      <c r="I127" s="549"/>
      <c r="J127" s="549"/>
      <c r="K127" s="549"/>
      <c r="L127" s="549"/>
      <c r="M127" s="549"/>
      <c r="N127" s="549"/>
      <c r="O127" s="549"/>
      <c r="P127" s="549"/>
      <c r="Q127" s="549"/>
      <c r="R127" s="549"/>
      <c r="S127" s="549"/>
      <c r="T127" s="549"/>
      <c r="U127" s="549"/>
      <c r="V127" s="549"/>
      <c r="W127" s="549"/>
      <c r="X127" s="549"/>
      <c r="Y127" s="549"/>
      <c r="Z127" s="549"/>
      <c r="AA127" s="549"/>
      <c r="AB127" s="549"/>
      <c r="AC127" s="549"/>
      <c r="AD127" s="549"/>
      <c r="AE127" s="549"/>
      <c r="AF127" s="549"/>
      <c r="AG127" s="549"/>
      <c r="AH127" s="549"/>
    </row>
    <row r="128" spans="2:34">
      <c r="B128" s="233"/>
      <c r="C128" s="549"/>
      <c r="D128" s="549"/>
      <c r="E128" s="549"/>
      <c r="F128" s="549"/>
      <c r="G128" s="549"/>
      <c r="H128" s="549"/>
      <c r="I128" s="549"/>
      <c r="J128" s="549"/>
      <c r="K128" s="549"/>
      <c r="L128" s="549"/>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row>
    <row r="129" spans="2:34">
      <c r="B129" s="233"/>
      <c r="C129" s="549"/>
      <c r="D129" s="549"/>
      <c r="E129" s="549"/>
      <c r="F129" s="549"/>
      <c r="G129" s="549"/>
      <c r="H129" s="549"/>
      <c r="I129" s="549"/>
      <c r="J129" s="549"/>
      <c r="K129" s="549"/>
      <c r="L129" s="549"/>
      <c r="M129" s="549"/>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row>
    <row r="130" spans="2:34">
      <c r="B130" s="233"/>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row>
    <row r="131" spans="2:34">
      <c r="B131" s="233"/>
      <c r="C131" s="549"/>
      <c r="D131" s="549"/>
      <c r="E131" s="549"/>
      <c r="F131" s="549"/>
      <c r="G131" s="549"/>
      <c r="H131" s="549"/>
      <c r="I131" s="549"/>
      <c r="J131" s="549"/>
      <c r="K131" s="549"/>
      <c r="L131" s="549"/>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row>
    <row r="132" spans="2:34">
      <c r="B132" s="233"/>
      <c r="C132" s="549"/>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row>
    <row r="133" spans="2:34">
      <c r="B133" s="233"/>
      <c r="C133" s="549"/>
      <c r="D133" s="549"/>
      <c r="E133" s="549"/>
      <c r="F133" s="549"/>
      <c r="G133" s="549"/>
      <c r="H133" s="549"/>
      <c r="I133" s="549"/>
      <c r="J133" s="549"/>
      <c r="K133" s="549"/>
      <c r="L133" s="549"/>
      <c r="M133" s="549"/>
      <c r="N133" s="549"/>
      <c r="O133" s="549"/>
      <c r="P133" s="549"/>
      <c r="Q133" s="549"/>
      <c r="R133" s="549"/>
      <c r="S133" s="549"/>
      <c r="T133" s="549"/>
      <c r="U133" s="549"/>
      <c r="V133" s="549"/>
      <c r="W133" s="549"/>
      <c r="X133" s="549"/>
      <c r="Y133" s="549"/>
      <c r="Z133" s="549"/>
      <c r="AA133" s="549"/>
      <c r="AB133" s="549"/>
      <c r="AC133" s="549"/>
      <c r="AD133" s="549"/>
      <c r="AE133" s="549"/>
      <c r="AF133" s="549"/>
      <c r="AG133" s="549"/>
      <c r="AH133" s="549"/>
    </row>
    <row r="134" spans="2:34">
      <c r="B134" s="233"/>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49"/>
    </row>
    <row r="135" spans="2:34">
      <c r="B135" s="233"/>
      <c r="C135" s="549"/>
      <c r="D135" s="549"/>
      <c r="E135" s="549"/>
      <c r="F135" s="549"/>
      <c r="G135" s="549"/>
      <c r="H135" s="549"/>
      <c r="I135" s="549"/>
      <c r="J135" s="549"/>
      <c r="K135" s="549"/>
      <c r="L135" s="549"/>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row>
    <row r="136" spans="2:34">
      <c r="B136" s="233"/>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row>
    <row r="137" spans="2:34">
      <c r="B137" s="233"/>
      <c r="C137" s="549"/>
      <c r="D137" s="549"/>
      <c r="E137" s="549"/>
      <c r="F137" s="549"/>
      <c r="G137" s="549"/>
      <c r="H137" s="549"/>
      <c r="I137" s="549"/>
      <c r="J137" s="549"/>
      <c r="K137" s="549"/>
      <c r="L137" s="549"/>
      <c r="M137" s="549"/>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row>
    <row r="138" spans="2:34">
      <c r="B138" s="552"/>
      <c r="C138" s="552"/>
      <c r="D138" s="552"/>
      <c r="E138" s="552"/>
      <c r="F138" s="552"/>
      <c r="G138" s="552"/>
      <c r="H138" s="552"/>
      <c r="I138" s="552"/>
      <c r="J138" s="552"/>
      <c r="K138" s="552"/>
      <c r="L138" s="552"/>
      <c r="M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row>
    <row r="139" spans="2:34">
      <c r="B139" s="233"/>
      <c r="C139" s="553"/>
      <c r="D139" s="553"/>
      <c r="E139" s="553"/>
      <c r="F139" s="553"/>
      <c r="G139" s="553"/>
      <c r="H139" s="553"/>
      <c r="I139" s="553"/>
      <c r="J139" s="553"/>
      <c r="K139" s="553"/>
      <c r="L139" s="553"/>
      <c r="M139" s="553"/>
      <c r="N139" s="553"/>
      <c r="O139" s="553"/>
      <c r="P139" s="553"/>
      <c r="Q139" s="553"/>
      <c r="R139" s="553"/>
      <c r="S139" s="553"/>
      <c r="T139" s="553"/>
      <c r="U139" s="553"/>
      <c r="V139" s="553"/>
      <c r="W139" s="553"/>
      <c r="X139" s="553"/>
      <c r="Y139" s="553"/>
      <c r="Z139" s="553"/>
      <c r="AA139" s="553"/>
      <c r="AB139" s="553"/>
      <c r="AC139" s="553"/>
      <c r="AD139" s="553"/>
      <c r="AE139" s="553"/>
      <c r="AF139" s="553"/>
      <c r="AG139" s="553"/>
      <c r="AH139" s="554"/>
    </row>
    <row r="140" spans="2:34">
      <c r="B140" s="233"/>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5"/>
    </row>
    <row r="141" spans="2:34">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556"/>
    </row>
    <row r="142" spans="2:34">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31"/>
    </row>
    <row r="143" spans="2:34">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31"/>
    </row>
    <row r="144" spans="2:34">
      <c r="B144" s="564"/>
      <c r="C144" s="564"/>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row>
    <row r="145" spans="2:34">
      <c r="B145" s="229"/>
      <c r="C145" s="550"/>
      <c r="D145" s="550"/>
      <c r="E145" s="550"/>
      <c r="F145" s="550"/>
      <c r="G145" s="550"/>
      <c r="H145" s="550"/>
      <c r="I145" s="550"/>
      <c r="J145" s="550"/>
      <c r="K145" s="550"/>
      <c r="L145" s="550"/>
      <c r="M145" s="550"/>
      <c r="N145" s="550"/>
      <c r="O145" s="550"/>
      <c r="P145" s="550"/>
      <c r="Q145" s="550"/>
      <c r="R145" s="550"/>
      <c r="S145" s="550"/>
      <c r="T145" s="550"/>
      <c r="U145" s="550"/>
      <c r="V145" s="550"/>
      <c r="W145" s="550"/>
      <c r="X145" s="550"/>
      <c r="Y145" s="550"/>
      <c r="Z145" s="550"/>
      <c r="AA145" s="550"/>
      <c r="AB145" s="550"/>
      <c r="AC145" s="550"/>
      <c r="AD145" s="550"/>
      <c r="AE145" s="550"/>
      <c r="AF145" s="550"/>
      <c r="AG145" s="550"/>
      <c r="AH145" s="231"/>
    </row>
    <row r="146" spans="2:34">
      <c r="B146" s="233"/>
      <c r="C146" s="549"/>
      <c r="D146" s="549"/>
      <c r="E146" s="549"/>
      <c r="F146" s="549"/>
      <c r="G146" s="549"/>
      <c r="H146" s="549"/>
      <c r="I146" s="549"/>
      <c r="J146" s="549"/>
      <c r="K146" s="549"/>
      <c r="L146" s="549"/>
      <c r="M146" s="549"/>
      <c r="N146" s="549"/>
      <c r="O146" s="549"/>
      <c r="P146" s="549"/>
      <c r="Q146" s="549"/>
      <c r="R146" s="549"/>
      <c r="S146" s="549"/>
      <c r="T146" s="549"/>
      <c r="U146" s="549"/>
      <c r="V146" s="549"/>
      <c r="W146" s="549"/>
      <c r="X146" s="549"/>
      <c r="Y146" s="549"/>
      <c r="Z146" s="549"/>
      <c r="AA146" s="549"/>
      <c r="AB146" s="549"/>
      <c r="AC146" s="549"/>
      <c r="AD146" s="549"/>
      <c r="AE146" s="549"/>
      <c r="AF146" s="549"/>
      <c r="AG146" s="549"/>
      <c r="AH146" s="549"/>
    </row>
    <row r="147" spans="2:34">
      <c r="B147" s="233"/>
      <c r="C147" s="549"/>
      <c r="D147" s="549"/>
      <c r="E147" s="549"/>
      <c r="F147" s="549"/>
      <c r="G147" s="549"/>
      <c r="H147" s="549"/>
      <c r="I147" s="549"/>
      <c r="J147" s="549"/>
      <c r="K147" s="549"/>
      <c r="L147" s="549"/>
      <c r="M147" s="549"/>
      <c r="N147" s="549"/>
      <c r="O147" s="549"/>
      <c r="P147" s="549"/>
      <c r="Q147" s="549"/>
      <c r="R147" s="549"/>
      <c r="S147" s="549"/>
      <c r="T147" s="549"/>
      <c r="U147" s="549"/>
      <c r="V147" s="549"/>
      <c r="W147" s="549"/>
      <c r="X147" s="549"/>
      <c r="Y147" s="549"/>
      <c r="Z147" s="549"/>
      <c r="AA147" s="549"/>
      <c r="AB147" s="549"/>
      <c r="AC147" s="549"/>
      <c r="AD147" s="549"/>
      <c r="AE147" s="549"/>
      <c r="AF147" s="549"/>
      <c r="AG147" s="549"/>
      <c r="AH147" s="549"/>
    </row>
    <row r="148" spans="2:34">
      <c r="B148" s="233"/>
      <c r="C148" s="549"/>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row>
    <row r="149" spans="2:34">
      <c r="B149" s="233"/>
      <c r="C149" s="549"/>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row>
    <row r="150" spans="2:34">
      <c r="B150" s="233"/>
      <c r="C150" s="549"/>
      <c r="D150" s="549"/>
      <c r="E150" s="549"/>
      <c r="F150" s="549"/>
      <c r="G150" s="549"/>
      <c r="H150" s="549"/>
      <c r="I150" s="549"/>
      <c r="J150" s="549"/>
      <c r="K150" s="549"/>
      <c r="L150" s="549"/>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row>
    <row r="151" spans="2:34">
      <c r="B151" s="233"/>
      <c r="C151" s="549"/>
      <c r="D151" s="549"/>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row>
    <row r="152" spans="2:34">
      <c r="B152" s="233"/>
      <c r="C152" s="549"/>
      <c r="D152" s="549"/>
      <c r="E152" s="549"/>
      <c r="F152" s="549"/>
      <c r="G152" s="549"/>
      <c r="H152" s="549"/>
      <c r="I152" s="549"/>
      <c r="J152" s="549"/>
      <c r="K152" s="549"/>
      <c r="L152" s="549"/>
      <c r="M152" s="549"/>
      <c r="N152" s="549"/>
      <c r="O152" s="549"/>
      <c r="P152" s="549"/>
      <c r="Q152" s="549"/>
      <c r="R152" s="549"/>
      <c r="S152" s="549"/>
      <c r="T152" s="549"/>
      <c r="U152" s="549"/>
      <c r="V152" s="549"/>
      <c r="W152" s="549"/>
      <c r="X152" s="549"/>
      <c r="Y152" s="549"/>
      <c r="Z152" s="549"/>
      <c r="AA152" s="549"/>
      <c r="AB152" s="549"/>
      <c r="AC152" s="549"/>
      <c r="AD152" s="549"/>
      <c r="AE152" s="549"/>
      <c r="AF152" s="549"/>
      <c r="AG152" s="549"/>
      <c r="AH152" s="549"/>
    </row>
    <row r="153" spans="2:34">
      <c r="B153" s="233"/>
      <c r="C153" s="549"/>
      <c r="D153" s="549"/>
      <c r="E153" s="549"/>
      <c r="F153" s="549"/>
      <c r="G153" s="549"/>
      <c r="H153" s="549"/>
      <c r="I153" s="549"/>
      <c r="J153" s="549"/>
      <c r="K153" s="549"/>
      <c r="L153" s="549"/>
      <c r="M153" s="549"/>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row>
    <row r="154" spans="2:34">
      <c r="B154" s="233"/>
      <c r="C154" s="549"/>
      <c r="D154" s="549"/>
      <c r="E154" s="549"/>
      <c r="F154" s="549"/>
      <c r="G154" s="549"/>
      <c r="H154" s="549"/>
      <c r="I154" s="549"/>
      <c r="J154" s="549"/>
      <c r="K154" s="549"/>
      <c r="L154" s="549"/>
      <c r="M154" s="549"/>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row>
    <row r="155" spans="2:34">
      <c r="B155" s="233"/>
      <c r="C155" s="549"/>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row>
    <row r="156" spans="2:34">
      <c r="B156" s="233"/>
      <c r="C156" s="550"/>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550"/>
      <c r="AA156" s="550"/>
      <c r="AB156" s="550"/>
      <c r="AC156" s="550"/>
      <c r="AD156" s="550"/>
      <c r="AE156" s="550"/>
      <c r="AF156" s="550"/>
      <c r="AG156" s="550"/>
      <c r="AH156" s="549"/>
    </row>
    <row r="157" spans="2:34">
      <c r="B157" s="233"/>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row>
    <row r="158" spans="2:34">
      <c r="B158" s="233"/>
      <c r="C158" s="549"/>
      <c r="D158" s="549"/>
      <c r="E158" s="549"/>
      <c r="F158" s="549"/>
      <c r="G158" s="549"/>
      <c r="H158" s="549"/>
      <c r="I158" s="549"/>
      <c r="J158" s="549"/>
      <c r="K158" s="549"/>
      <c r="L158" s="549"/>
      <c r="M158" s="549"/>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row>
    <row r="159" spans="2:34">
      <c r="B159" s="233"/>
      <c r="C159" s="549"/>
      <c r="D159" s="549"/>
      <c r="E159" s="549"/>
      <c r="F159" s="549"/>
      <c r="G159" s="549"/>
      <c r="H159" s="549"/>
      <c r="I159" s="549"/>
      <c r="J159" s="549"/>
      <c r="K159" s="549"/>
      <c r="L159" s="549"/>
      <c r="M159" s="549"/>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row>
    <row r="160" spans="2:34">
      <c r="B160" s="551"/>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49"/>
    </row>
    <row r="161" spans="2:34">
      <c r="B161" s="233"/>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row>
    <row r="162" spans="2:34">
      <c r="B162" s="233"/>
      <c r="C162" s="550"/>
      <c r="D162" s="550"/>
      <c r="E162" s="550"/>
      <c r="F162" s="550"/>
      <c r="G162" s="550"/>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49"/>
    </row>
    <row r="163" spans="2:34">
      <c r="B163" s="233"/>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row>
    <row r="164" spans="2:34">
      <c r="B164" s="233"/>
      <c r="C164" s="549"/>
      <c r="D164" s="549"/>
      <c r="E164" s="549"/>
      <c r="F164" s="549"/>
      <c r="G164" s="549"/>
      <c r="H164" s="549"/>
      <c r="I164" s="549"/>
      <c r="J164" s="549"/>
      <c r="K164" s="549"/>
      <c r="L164" s="549"/>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row>
    <row r="165" spans="2:34">
      <c r="B165" s="233"/>
      <c r="C165" s="549"/>
      <c r="D165" s="549"/>
      <c r="E165" s="549"/>
      <c r="F165" s="549"/>
      <c r="G165" s="549"/>
      <c r="H165" s="549"/>
      <c r="I165" s="549"/>
      <c r="J165" s="549"/>
      <c r="K165" s="549"/>
      <c r="L165" s="549"/>
      <c r="M165" s="549"/>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row>
    <row r="166" spans="2:34">
      <c r="B166" s="233"/>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row>
    <row r="167" spans="2:34">
      <c r="B167" s="233"/>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row>
    <row r="168" spans="2:34">
      <c r="B168" s="233"/>
      <c r="C168" s="549"/>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row>
    <row r="169" spans="2:34">
      <c r="B169" s="233"/>
      <c r="C169" s="549"/>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49"/>
    </row>
    <row r="170" spans="2:34">
      <c r="B170" s="233"/>
      <c r="C170" s="549"/>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row>
    <row r="171" spans="2:34">
      <c r="B171" s="233"/>
      <c r="C171" s="549"/>
      <c r="D171" s="549"/>
      <c r="E171" s="549"/>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row>
    <row r="172" spans="2:34">
      <c r="B172" s="233"/>
      <c r="C172" s="549"/>
      <c r="D172" s="549"/>
      <c r="E172" s="549"/>
      <c r="F172" s="549"/>
      <c r="G172" s="549"/>
      <c r="H172" s="549"/>
      <c r="I172" s="549"/>
      <c r="J172" s="549"/>
      <c r="K172" s="549"/>
      <c r="L172" s="549"/>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row>
    <row r="173" spans="2:34">
      <c r="B173" s="233"/>
      <c r="C173" s="549"/>
      <c r="D173" s="549"/>
      <c r="E173" s="549"/>
      <c r="F173" s="549"/>
      <c r="G173" s="549"/>
      <c r="H173" s="549"/>
      <c r="I173" s="549"/>
      <c r="J173" s="549"/>
      <c r="K173" s="549"/>
      <c r="L173" s="549"/>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row>
    <row r="174" spans="2:34">
      <c r="B174" s="233"/>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row>
    <row r="175" spans="2:34">
      <c r="B175" s="233"/>
      <c r="C175" s="550"/>
      <c r="D175" s="550"/>
      <c r="E175" s="550"/>
      <c r="F175" s="550"/>
      <c r="G175" s="550"/>
      <c r="H175" s="550"/>
      <c r="I175" s="550"/>
      <c r="J175" s="550"/>
      <c r="K175" s="550"/>
      <c r="L175" s="550"/>
      <c r="M175" s="550"/>
      <c r="N175" s="550"/>
      <c r="O175" s="550"/>
      <c r="P175" s="550"/>
      <c r="Q175" s="550"/>
      <c r="R175" s="550"/>
      <c r="S175" s="550"/>
      <c r="T175" s="550"/>
      <c r="U175" s="550"/>
      <c r="V175" s="550"/>
      <c r="W175" s="550"/>
      <c r="X175" s="550"/>
      <c r="Y175" s="550"/>
      <c r="Z175" s="550"/>
      <c r="AA175" s="550"/>
      <c r="AB175" s="550"/>
      <c r="AC175" s="550"/>
      <c r="AD175" s="550"/>
      <c r="AE175" s="550"/>
      <c r="AF175" s="550"/>
      <c r="AG175" s="550"/>
      <c r="AH175" s="549"/>
    </row>
    <row r="176" spans="2:34">
      <c r="B176" s="233"/>
      <c r="C176" s="549"/>
      <c r="D176" s="549"/>
      <c r="E176" s="549"/>
      <c r="F176" s="549"/>
      <c r="G176" s="549"/>
      <c r="H176" s="549"/>
      <c r="I176" s="549"/>
      <c r="J176" s="549"/>
      <c r="K176" s="549"/>
      <c r="L176" s="549"/>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row>
    <row r="177" spans="2:34">
      <c r="B177" s="233"/>
      <c r="C177" s="549"/>
      <c r="D177" s="54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549"/>
      <c r="AF177" s="549"/>
      <c r="AG177" s="549"/>
      <c r="AH177" s="549"/>
    </row>
    <row r="178" spans="2:34">
      <c r="B178" s="233"/>
      <c r="C178" s="549"/>
      <c r="D178" s="549"/>
      <c r="E178" s="549"/>
      <c r="F178" s="549"/>
      <c r="G178" s="549"/>
      <c r="H178" s="549"/>
      <c r="I178" s="549"/>
      <c r="J178" s="549"/>
      <c r="K178" s="549"/>
      <c r="L178" s="549"/>
      <c r="M178" s="549"/>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row>
    <row r="179" spans="2:34">
      <c r="B179" s="552"/>
      <c r="C179" s="552"/>
      <c r="D179" s="552"/>
      <c r="E179" s="552"/>
      <c r="F179" s="552"/>
      <c r="G179" s="552"/>
      <c r="H179" s="552"/>
      <c r="I179" s="552"/>
      <c r="J179" s="552"/>
      <c r="K179" s="552"/>
      <c r="L179" s="552"/>
      <c r="M179" s="552"/>
      <c r="N179" s="552"/>
      <c r="O179" s="552"/>
      <c r="P179" s="552"/>
      <c r="Q179" s="552"/>
      <c r="R179" s="552"/>
      <c r="S179" s="552"/>
      <c r="T179" s="552"/>
      <c r="U179" s="552"/>
      <c r="V179" s="552"/>
      <c r="W179" s="552"/>
      <c r="X179" s="552"/>
      <c r="Y179" s="552"/>
      <c r="Z179" s="552"/>
      <c r="AA179" s="552"/>
      <c r="AB179" s="552"/>
      <c r="AC179" s="552"/>
      <c r="AD179" s="552"/>
      <c r="AE179" s="552"/>
      <c r="AF179" s="552"/>
      <c r="AG179" s="552"/>
      <c r="AH179" s="552"/>
    </row>
    <row r="180" spans="2:34">
      <c r="B180" s="233"/>
      <c r="C180" s="553"/>
      <c r="D180" s="553"/>
      <c r="E180" s="553"/>
      <c r="F180" s="553"/>
      <c r="G180" s="553"/>
      <c r="H180" s="553"/>
      <c r="I180" s="553"/>
      <c r="J180" s="553"/>
      <c r="K180" s="553"/>
      <c r="L180" s="553"/>
      <c r="M180" s="553"/>
      <c r="N180" s="553"/>
      <c r="O180" s="553"/>
      <c r="P180" s="553"/>
      <c r="Q180" s="553"/>
      <c r="R180" s="553"/>
      <c r="S180" s="553"/>
      <c r="T180" s="553"/>
      <c r="U180" s="553"/>
      <c r="V180" s="553"/>
      <c r="W180" s="553"/>
      <c r="X180" s="553"/>
      <c r="Y180" s="553"/>
      <c r="Z180" s="553"/>
      <c r="AA180" s="553"/>
      <c r="AB180" s="553"/>
      <c r="AC180" s="553"/>
      <c r="AD180" s="553"/>
      <c r="AE180" s="553"/>
      <c r="AF180" s="553"/>
      <c r="AG180" s="553"/>
      <c r="AH180" s="554"/>
    </row>
    <row r="181" spans="2:34">
      <c r="B181" s="233"/>
      <c r="C181" s="553"/>
      <c r="D181" s="553"/>
      <c r="E181" s="553"/>
      <c r="F181" s="553"/>
      <c r="G181" s="553"/>
      <c r="H181" s="553"/>
      <c r="I181" s="553"/>
      <c r="J181" s="553"/>
      <c r="K181" s="553"/>
      <c r="L181" s="553"/>
      <c r="M181" s="553"/>
      <c r="N181" s="553"/>
      <c r="O181" s="553"/>
      <c r="P181" s="553"/>
      <c r="Q181" s="553"/>
      <c r="R181" s="553"/>
      <c r="S181" s="553"/>
      <c r="T181" s="553"/>
      <c r="U181" s="553"/>
      <c r="V181" s="553"/>
      <c r="W181" s="553"/>
      <c r="X181" s="553"/>
      <c r="Y181" s="553"/>
      <c r="Z181" s="553"/>
      <c r="AA181" s="553"/>
      <c r="AB181" s="553"/>
      <c r="AC181" s="553"/>
      <c r="AD181" s="553"/>
      <c r="AE181" s="553"/>
      <c r="AF181" s="553"/>
      <c r="AG181" s="553"/>
      <c r="AH181" s="555"/>
    </row>
    <row r="182" spans="2:34">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556"/>
    </row>
    <row r="183" spans="2:34">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31"/>
    </row>
    <row r="184" spans="2:34">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31"/>
    </row>
    <row r="185" spans="2:34">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31"/>
    </row>
    <row r="186" spans="2:34">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31"/>
    </row>
    <row r="187" spans="2:34">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row>
    <row r="188" spans="2:34">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row>
    <row r="189" spans="2:34">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row>
    <row r="190" spans="2:34">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row>
    <row r="191" spans="2:34">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row>
    <row r="192" spans="2:34">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row>
    <row r="193" spans="2:34">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row>
    <row r="194" spans="2:34">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row>
    <row r="195" spans="2:34">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row>
    <row r="196" spans="2:34">
      <c r="B196" s="229"/>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31"/>
    </row>
    <row r="197" spans="2:34">
      <c r="B197" s="229"/>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31"/>
    </row>
    <row r="198" spans="2:34">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31"/>
    </row>
    <row r="199" spans="2:34">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31"/>
    </row>
    <row r="200" spans="2:34">
      <c r="B200" s="229"/>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31"/>
    </row>
    <row r="201" spans="2:34">
      <c r="B201" s="229"/>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31"/>
    </row>
    <row r="202" spans="2:34">
      <c r="B202" s="229"/>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31"/>
    </row>
    <row r="203" spans="2:34">
      <c r="B203" s="229"/>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31"/>
    </row>
    <row r="204" spans="2:34">
      <c r="B204" s="229"/>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31"/>
    </row>
    <row r="205" spans="2:34">
      <c r="B205" s="229"/>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31"/>
    </row>
    <row r="206" spans="2:34">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31"/>
    </row>
    <row r="207" spans="2:34">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31"/>
    </row>
    <row r="208" spans="2:34">
      <c r="B208" s="229"/>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31"/>
    </row>
    <row r="209" spans="2:34">
      <c r="B209" s="229"/>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31"/>
    </row>
    <row r="210" spans="2:34">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31"/>
    </row>
    <row r="211" spans="2:34">
      <c r="B211" s="229"/>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31"/>
    </row>
    <row r="212" spans="2:34">
      <c r="B212" s="229"/>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31"/>
    </row>
    <row r="213" spans="2:34">
      <c r="B213" s="229"/>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31"/>
    </row>
    <row r="214" spans="2:34">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31"/>
    </row>
    <row r="215" spans="2:34">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31"/>
    </row>
    <row r="216" spans="2:34">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row>
    <row r="217" spans="2:34">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31"/>
    </row>
    <row r="218" spans="2:34">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31"/>
    </row>
    <row r="219" spans="2:34">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31"/>
    </row>
    <row r="220" spans="2:34">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31"/>
    </row>
    <row r="221" spans="2:34">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31"/>
    </row>
    <row r="222" spans="2:34">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31"/>
    </row>
    <row r="223" spans="2:34">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31"/>
    </row>
    <row r="224" spans="2:34">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31"/>
    </row>
    <row r="225" spans="2:34">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31"/>
    </row>
    <row r="226" spans="2:34">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31"/>
    </row>
    <row r="227" spans="2:34">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31"/>
    </row>
    <row r="228" spans="2:34">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31"/>
    </row>
    <row r="229" spans="2:34">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31"/>
    </row>
    <row r="230" spans="2:34">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31"/>
    </row>
    <row r="231" spans="2:34">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31"/>
    </row>
    <row r="232" spans="2:34">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31"/>
    </row>
    <row r="233" spans="2:34">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c r="AH233" s="231"/>
    </row>
    <row r="234" spans="2:34">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31"/>
    </row>
    <row r="235" spans="2:34">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31"/>
    </row>
    <row r="236" spans="2:34">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c r="AH236" s="231"/>
    </row>
    <row r="237" spans="2:34">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c r="AH237" s="231"/>
    </row>
    <row r="238" spans="2:34">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31"/>
    </row>
    <row r="239" spans="2:34">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229"/>
      <c r="AE239" s="229"/>
      <c r="AF239" s="229"/>
      <c r="AG239" s="229"/>
      <c r="AH239" s="231"/>
    </row>
    <row r="240" spans="2:34">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31"/>
    </row>
    <row r="241" spans="2:34">
      <c r="B241" s="229"/>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31"/>
    </row>
    <row r="242" spans="2:34">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31"/>
    </row>
    <row r="243" spans="2:34">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31"/>
    </row>
    <row r="244" spans="2:34">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31"/>
    </row>
    <row r="245" spans="2:34">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31"/>
    </row>
    <row r="246" spans="2:34">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31"/>
    </row>
    <row r="247" spans="2:34">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31"/>
    </row>
    <row r="248" spans="2:34">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31"/>
    </row>
    <row r="249" spans="2:34">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31"/>
    </row>
    <row r="250" spans="2:34">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31"/>
    </row>
    <row r="251" spans="2:34">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31"/>
    </row>
    <row r="252" spans="2:34">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31"/>
    </row>
    <row r="253" spans="2:34">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31"/>
    </row>
    <row r="254" spans="2:34">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31"/>
    </row>
    <row r="255" spans="2:34">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31"/>
    </row>
    <row r="256" spans="2:34">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31"/>
    </row>
    <row r="257" spans="2:34">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31"/>
    </row>
    <row r="258" spans="2:34">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31"/>
    </row>
    <row r="259" spans="2:34">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31"/>
    </row>
    <row r="260" spans="2:34">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31"/>
    </row>
    <row r="261" spans="2:34">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31"/>
    </row>
    <row r="262" spans="2:34">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31"/>
    </row>
    <row r="263" spans="2:34">
      <c r="B263" s="229"/>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c r="AH263" s="231"/>
    </row>
    <row r="264" spans="2:34">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31"/>
    </row>
    <row r="265" spans="2:34">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31"/>
    </row>
    <row r="266" spans="2:34">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31"/>
    </row>
    <row r="267" spans="2:34">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31"/>
    </row>
    <row r="268" spans="2:34">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c r="AH268" s="231"/>
    </row>
    <row r="269" spans="2:34">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31"/>
    </row>
    <row r="270" spans="2:34">
      <c r="B270" s="229"/>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31"/>
    </row>
    <row r="271" spans="2:34">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c r="AH271" s="231"/>
    </row>
    <row r="272" spans="2:34">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31"/>
    </row>
    <row r="273" spans="2:34">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31"/>
    </row>
    <row r="274" spans="2:34">
      <c r="B274" s="229"/>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31"/>
    </row>
    <row r="275" spans="2:34">
      <c r="B275" s="229"/>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31"/>
    </row>
    <row r="276" spans="2:34">
      <c r="B276" s="229"/>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31"/>
    </row>
    <row r="277" spans="2:34">
      <c r="B277" s="229"/>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31"/>
    </row>
    <row r="278" spans="2:34">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c r="AH278" s="231"/>
    </row>
    <row r="279" spans="2:34">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c r="AH279" s="231"/>
    </row>
    <row r="280" spans="2:34">
      <c r="B280" s="229"/>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31"/>
    </row>
    <row r="281" spans="2:34">
      <c r="B281" s="229"/>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31"/>
    </row>
    <row r="282" spans="2:34">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31"/>
    </row>
    <row r="283" spans="2:34">
      <c r="B283" s="229"/>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31"/>
    </row>
    <row r="284" spans="2:34">
      <c r="B284" s="229"/>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31"/>
    </row>
    <row r="285" spans="2:34">
      <c r="B285" s="229"/>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c r="AH285" s="231"/>
    </row>
    <row r="286" spans="2:34">
      <c r="B286" s="229"/>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31"/>
    </row>
    <row r="287" spans="2:34">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31"/>
    </row>
    <row r="288" spans="2:34">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31"/>
    </row>
    <row r="289" spans="2:34">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31"/>
    </row>
    <row r="290" spans="2:34">
      <c r="B290" s="229"/>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31"/>
    </row>
    <row r="291" spans="2:34">
      <c r="B291" s="229"/>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31"/>
    </row>
    <row r="292" spans="2:34">
      <c r="B292" s="229"/>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31"/>
    </row>
    <row r="293" spans="2:34">
      <c r="B293" s="229"/>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31"/>
    </row>
    <row r="294" spans="2:34">
      <c r="B294" s="229"/>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c r="AH294" s="231"/>
    </row>
    <row r="295" spans="2:34">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c r="AA295" s="229"/>
      <c r="AB295" s="229"/>
      <c r="AC295" s="229"/>
      <c r="AD295" s="229"/>
      <c r="AE295" s="229"/>
      <c r="AF295" s="229"/>
      <c r="AG295" s="229"/>
      <c r="AH295" s="231"/>
    </row>
    <row r="296" spans="2:34">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c r="AH296" s="231"/>
    </row>
    <row r="297" spans="2:34">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c r="AH297" s="231"/>
    </row>
    <row r="298" spans="2:34">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31"/>
    </row>
    <row r="299" spans="2:34">
      <c r="B299" s="229"/>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c r="AH299" s="231"/>
    </row>
    <row r="300" spans="2:34">
      <c r="B300" s="229"/>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c r="AA300" s="229"/>
      <c r="AB300" s="229"/>
      <c r="AC300" s="229"/>
      <c r="AD300" s="229"/>
      <c r="AE300" s="229"/>
      <c r="AF300" s="229"/>
      <c r="AG300" s="229"/>
      <c r="AH300" s="231"/>
    </row>
    <row r="301" spans="2:34">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c r="AE301" s="229"/>
      <c r="AF301" s="229"/>
      <c r="AG301" s="229"/>
      <c r="AH301" s="231"/>
    </row>
    <row r="302" spans="2:34">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31"/>
    </row>
    <row r="303" spans="2:34">
      <c r="B303" s="229"/>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31"/>
    </row>
    <row r="304" spans="2:34">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31"/>
    </row>
    <row r="305" spans="2:34">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c r="AE305" s="229"/>
      <c r="AF305" s="229"/>
      <c r="AG305" s="229"/>
      <c r="AH305" s="231"/>
    </row>
    <row r="306" spans="2:34">
      <c r="B306" s="229"/>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c r="AA306" s="229"/>
      <c r="AB306" s="229"/>
      <c r="AC306" s="229"/>
      <c r="AD306" s="229"/>
      <c r="AE306" s="229"/>
      <c r="AF306" s="229"/>
      <c r="AG306" s="229"/>
      <c r="AH306" s="231"/>
    </row>
    <row r="307" spans="2:34">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31"/>
    </row>
    <row r="308" spans="2:34">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31"/>
    </row>
    <row r="309" spans="2:34">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31"/>
    </row>
    <row r="310" spans="2:34">
      <c r="B310" s="229"/>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31"/>
    </row>
    <row r="311" spans="2:34">
      <c r="B311" s="229"/>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31"/>
    </row>
    <row r="312" spans="2:34">
      <c r="B312" s="229"/>
      <c r="C312" s="229"/>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c r="AH312" s="231"/>
    </row>
    <row r="313" spans="2:34">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31"/>
    </row>
    <row r="314" spans="2:34">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c r="AH314" s="231"/>
    </row>
    <row r="315" spans="2:34">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c r="AE315" s="229"/>
      <c r="AF315" s="229"/>
      <c r="AG315" s="229"/>
      <c r="AH315" s="231"/>
    </row>
    <row r="316" spans="2:34">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31"/>
    </row>
    <row r="317" spans="2:34">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31"/>
    </row>
    <row r="318" spans="2:34">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31"/>
    </row>
    <row r="319" spans="2:34">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31"/>
    </row>
    <row r="320" spans="2:34">
      <c r="B320" s="229"/>
      <c r="C320" s="229"/>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31"/>
    </row>
    <row r="321" spans="2:34">
      <c r="B321" s="229"/>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31"/>
    </row>
    <row r="322" spans="2:34">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31"/>
    </row>
    <row r="323" spans="2:34">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31"/>
    </row>
    <row r="324" spans="2:34">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c r="AH324" s="231"/>
    </row>
    <row r="325" spans="2:34">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c r="AH325" s="231"/>
    </row>
    <row r="326" spans="2:34">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c r="AE326" s="229"/>
      <c r="AF326" s="229"/>
      <c r="AG326" s="229"/>
      <c r="AH326" s="231"/>
    </row>
    <row r="327" spans="2:34">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31"/>
    </row>
    <row r="328" spans="2:34">
      <c r="B328" s="229"/>
      <c r="C328" s="229"/>
      <c r="D328" s="229"/>
      <c r="E328" s="229"/>
      <c r="F328" s="229"/>
      <c r="G328" s="229"/>
      <c r="H328" s="229"/>
      <c r="I328" s="229"/>
      <c r="J328" s="229"/>
      <c r="K328" s="229"/>
      <c r="L328" s="229"/>
      <c r="M328" s="229"/>
      <c r="N328" s="229"/>
      <c r="O328" s="229"/>
      <c r="P328" s="229"/>
      <c r="Q328" s="229"/>
      <c r="R328" s="229"/>
      <c r="S328" s="229"/>
      <c r="T328" s="229"/>
      <c r="U328" s="229"/>
      <c r="V328" s="229"/>
      <c r="W328" s="229"/>
      <c r="X328" s="229"/>
      <c r="Y328" s="229"/>
      <c r="Z328" s="229"/>
      <c r="AA328" s="229"/>
      <c r="AB328" s="229"/>
      <c r="AC328" s="229"/>
      <c r="AD328" s="229"/>
      <c r="AE328" s="229"/>
      <c r="AF328" s="229"/>
      <c r="AG328" s="229"/>
      <c r="AH328" s="231"/>
    </row>
    <row r="329" spans="2:34">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c r="AH329" s="231"/>
    </row>
    <row r="330" spans="2:34">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c r="AH330" s="231"/>
    </row>
    <row r="331" spans="2:34">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c r="AA331" s="229"/>
      <c r="AB331" s="229"/>
      <c r="AC331" s="229"/>
      <c r="AD331" s="229"/>
      <c r="AE331" s="229"/>
      <c r="AF331" s="229"/>
      <c r="AG331" s="229"/>
      <c r="AH331" s="231"/>
    </row>
    <row r="332" spans="2:34">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c r="AH332" s="231"/>
    </row>
    <row r="333" spans="2:34">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31"/>
    </row>
    <row r="334" spans="2:34">
      <c r="B334" s="229"/>
      <c r="C334" s="229"/>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c r="AA334" s="229"/>
      <c r="AB334" s="229"/>
      <c r="AC334" s="229"/>
      <c r="AD334" s="229"/>
      <c r="AE334" s="229"/>
      <c r="AF334" s="229"/>
      <c r="AG334" s="229"/>
      <c r="AH334" s="231"/>
    </row>
    <row r="335" spans="2:34">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9"/>
      <c r="AF335" s="229"/>
      <c r="AG335" s="229"/>
      <c r="AH335" s="231"/>
    </row>
    <row r="336" spans="2:34">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c r="AH336" s="231"/>
    </row>
    <row r="337" spans="2:34">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31"/>
    </row>
    <row r="338" spans="2:34">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c r="AH338" s="231"/>
    </row>
    <row r="339" spans="2:34">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31"/>
    </row>
    <row r="340" spans="2:34">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31"/>
    </row>
    <row r="341" spans="2:34">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31"/>
    </row>
    <row r="342" spans="2:34">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c r="AA342" s="229"/>
      <c r="AB342" s="229"/>
      <c r="AC342" s="229"/>
      <c r="AD342" s="229"/>
      <c r="AE342" s="229"/>
      <c r="AF342" s="229"/>
      <c r="AG342" s="229"/>
      <c r="AH342" s="231"/>
    </row>
    <row r="343" spans="2:34">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c r="AE343" s="229"/>
      <c r="AF343" s="229"/>
      <c r="AG343" s="229"/>
      <c r="AH343" s="231"/>
    </row>
    <row r="344" spans="2:34">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9"/>
      <c r="AF344" s="229"/>
      <c r="AG344" s="229"/>
      <c r="AH344" s="231"/>
    </row>
    <row r="345" spans="2:34">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9"/>
      <c r="AF345" s="229"/>
      <c r="AG345" s="229"/>
      <c r="AH345" s="231"/>
    </row>
    <row r="346" spans="2:34">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c r="AH346" s="231"/>
    </row>
    <row r="347" spans="2:34">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c r="AH347" s="231"/>
    </row>
    <row r="348" spans="2:34">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9"/>
      <c r="AF348" s="229"/>
      <c r="AG348" s="229"/>
      <c r="AH348" s="231"/>
    </row>
    <row r="349" spans="2:34">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29"/>
      <c r="AF349" s="229"/>
      <c r="AG349" s="229"/>
      <c r="AH349" s="231"/>
    </row>
    <row r="350" spans="2:34">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c r="AH350" s="231"/>
    </row>
    <row r="351" spans="2:34">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31"/>
    </row>
    <row r="352" spans="2:34">
      <c r="B352" s="229"/>
      <c r="C352" s="229"/>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31"/>
    </row>
    <row r="353" spans="2:34">
      <c r="B353" s="229"/>
      <c r="C353" s="229"/>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c r="AE353" s="229"/>
      <c r="AF353" s="229"/>
      <c r="AG353" s="229"/>
      <c r="AH353" s="231"/>
    </row>
    <row r="354" spans="2:34">
      <c r="B354" s="229"/>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c r="AH354" s="231"/>
    </row>
    <row r="355" spans="2:34">
      <c r="B355" s="229"/>
      <c r="C355" s="229"/>
      <c r="D355" s="229"/>
      <c r="E355" s="229"/>
      <c r="F355" s="229"/>
      <c r="G355" s="229"/>
      <c r="H355" s="229"/>
      <c r="I355" s="229"/>
      <c r="J355" s="229"/>
      <c r="K355" s="229"/>
      <c r="L355" s="229"/>
      <c r="M355" s="229"/>
      <c r="N355" s="229"/>
      <c r="O355" s="229"/>
      <c r="P355" s="229"/>
      <c r="Q355" s="229"/>
      <c r="R355" s="229"/>
      <c r="S355" s="229"/>
      <c r="T355" s="229"/>
      <c r="U355" s="229"/>
      <c r="V355" s="229"/>
      <c r="W355" s="229"/>
      <c r="X355" s="229"/>
      <c r="Y355" s="229"/>
      <c r="Z355" s="229"/>
      <c r="AA355" s="229"/>
      <c r="AB355" s="229"/>
      <c r="AC355" s="229"/>
      <c r="AD355" s="229"/>
      <c r="AE355" s="229"/>
      <c r="AF355" s="229"/>
      <c r="AG355" s="229"/>
      <c r="AH355" s="231"/>
    </row>
    <row r="356" spans="2:34">
      <c r="B356" s="229"/>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c r="AA356" s="229"/>
      <c r="AB356" s="229"/>
      <c r="AC356" s="229"/>
      <c r="AD356" s="229"/>
      <c r="AE356" s="229"/>
      <c r="AF356" s="229"/>
      <c r="AG356" s="229"/>
      <c r="AH356" s="231"/>
    </row>
    <row r="357" spans="2:34">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c r="AH357" s="231"/>
    </row>
    <row r="358" spans="2:34">
      <c r="B358" s="229"/>
      <c r="C358" s="229"/>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c r="AE358" s="229"/>
      <c r="AF358" s="229"/>
      <c r="AG358" s="229"/>
      <c r="AH358" s="231"/>
    </row>
    <row r="359" spans="2:34">
      <c r="B359" s="229"/>
      <c r="C359" s="229"/>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c r="AA359" s="229"/>
      <c r="AB359" s="229"/>
      <c r="AC359" s="229"/>
      <c r="AD359" s="229"/>
      <c r="AE359" s="229"/>
      <c r="AF359" s="229"/>
      <c r="AG359" s="229"/>
      <c r="AH359" s="231"/>
    </row>
    <row r="360" spans="2:34">
      <c r="B360" s="229"/>
      <c r="C360" s="229"/>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c r="AE360" s="229"/>
      <c r="AF360" s="229"/>
      <c r="AG360" s="229"/>
      <c r="AH360" s="231"/>
    </row>
    <row r="361" spans="2:34">
      <c r="B361" s="229"/>
      <c r="C361" s="229"/>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c r="AE361" s="229"/>
      <c r="AF361" s="229"/>
      <c r="AG361" s="229"/>
      <c r="AH361" s="231"/>
    </row>
    <row r="362" spans="2:34">
      <c r="B362" s="229"/>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c r="AF362" s="229"/>
      <c r="AG362" s="229"/>
      <c r="AH362" s="231"/>
    </row>
    <row r="363" spans="2:34">
      <c r="B363" s="229"/>
      <c r="C363" s="229"/>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c r="AF363" s="229"/>
      <c r="AG363" s="229"/>
      <c r="AH363" s="231"/>
    </row>
    <row r="364" spans="2:34">
      <c r="B364" s="229"/>
      <c r="C364" s="229"/>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c r="AE364" s="229"/>
      <c r="AF364" s="229"/>
      <c r="AG364" s="229"/>
      <c r="AH364" s="231"/>
    </row>
    <row r="365" spans="2:34">
      <c r="B365" s="229"/>
      <c r="C365" s="229"/>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c r="AA365" s="229"/>
      <c r="AB365" s="229"/>
      <c r="AC365" s="229"/>
      <c r="AD365" s="229"/>
      <c r="AE365" s="229"/>
      <c r="AF365" s="229"/>
      <c r="AG365" s="229"/>
      <c r="AH365" s="231"/>
    </row>
    <row r="366" spans="2:34">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c r="AH366" s="231"/>
    </row>
    <row r="367" spans="2:34">
      <c r="B367" s="229"/>
      <c r="C367" s="229"/>
      <c r="D367" s="229"/>
      <c r="E367" s="229"/>
      <c r="F367" s="229"/>
      <c r="G367" s="229"/>
      <c r="H367" s="229"/>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c r="AE367" s="229"/>
      <c r="AF367" s="229"/>
      <c r="AG367" s="229"/>
      <c r="AH367" s="231"/>
    </row>
    <row r="368" spans="2:34">
      <c r="B368" s="229"/>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31"/>
    </row>
    <row r="369" spans="2:34">
      <c r="B369" s="229"/>
      <c r="C369" s="229"/>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31"/>
    </row>
    <row r="370" spans="2:34">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c r="AF370" s="229"/>
      <c r="AG370" s="229"/>
      <c r="AH370" s="231"/>
    </row>
    <row r="371" spans="2:34">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c r="AH371" s="231"/>
    </row>
    <row r="372" spans="2:34">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31"/>
    </row>
    <row r="373" spans="2:34">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c r="AH373" s="231"/>
    </row>
    <row r="374" spans="2:34">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c r="AE374" s="229"/>
      <c r="AF374" s="229"/>
      <c r="AG374" s="229"/>
      <c r="AH374" s="231"/>
    </row>
    <row r="375" spans="2:34">
      <c r="B375" s="229"/>
      <c r="C375" s="229"/>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31"/>
    </row>
    <row r="376" spans="2:34">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c r="AE376" s="229"/>
      <c r="AF376" s="229"/>
      <c r="AG376" s="229"/>
      <c r="AH376" s="231"/>
    </row>
    <row r="377" spans="2:34">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c r="AH377" s="231"/>
    </row>
    <row r="378" spans="2:34">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c r="AE378" s="229"/>
      <c r="AF378" s="229"/>
      <c r="AG378" s="229"/>
      <c r="AH378" s="231"/>
    </row>
    <row r="379" spans="2:34">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c r="AH379" s="231"/>
    </row>
    <row r="380" spans="2:34">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c r="AE380" s="229"/>
      <c r="AF380" s="229"/>
      <c r="AG380" s="229"/>
      <c r="AH380" s="231"/>
    </row>
    <row r="381" spans="2:34">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c r="AH381" s="231"/>
    </row>
    <row r="382" spans="2:34">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31"/>
    </row>
    <row r="383" spans="2:34">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c r="AH383" s="231"/>
    </row>
    <row r="384" spans="2:34">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c r="AA384" s="229"/>
      <c r="AB384" s="229"/>
      <c r="AC384" s="229"/>
      <c r="AD384" s="229"/>
      <c r="AE384" s="229"/>
      <c r="AF384" s="229"/>
      <c r="AG384" s="229"/>
      <c r="AH384" s="231"/>
    </row>
    <row r="385" spans="2:34">
      <c r="B385" s="229"/>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c r="AE385" s="229"/>
      <c r="AF385" s="229"/>
      <c r="AG385" s="229"/>
      <c r="AH385" s="231"/>
    </row>
    <row r="386" spans="2:34">
      <c r="B386" s="229"/>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29"/>
      <c r="AE386" s="229"/>
      <c r="AF386" s="229"/>
      <c r="AG386" s="229"/>
      <c r="AH386" s="231"/>
    </row>
    <row r="387" spans="2:34">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31"/>
    </row>
    <row r="388" spans="2:34">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c r="AG388" s="229"/>
      <c r="AH388" s="231"/>
    </row>
    <row r="389" spans="2:34">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31"/>
    </row>
    <row r="390" spans="2:34">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c r="AE390" s="229"/>
      <c r="AF390" s="229"/>
      <c r="AG390" s="229"/>
      <c r="AH390" s="231"/>
    </row>
    <row r="391" spans="2:34">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c r="AH391" s="231"/>
    </row>
    <row r="392" spans="2:34">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c r="AH392" s="231"/>
    </row>
    <row r="393" spans="2:34">
      <c r="B393" s="229"/>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31"/>
    </row>
    <row r="394" spans="2:34">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c r="AF394" s="229"/>
      <c r="AG394" s="229"/>
      <c r="AH394" s="231"/>
    </row>
    <row r="395" spans="2:34">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c r="AH395" s="231"/>
    </row>
    <row r="396" spans="2:34">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c r="AH396" s="231"/>
    </row>
    <row r="397" spans="2:34">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c r="AH397" s="231"/>
    </row>
    <row r="398" spans="2:34">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31"/>
    </row>
    <row r="399" spans="2:34">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c r="AH399" s="231"/>
    </row>
    <row r="400" spans="2:34">
      <c r="B400" s="229"/>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c r="AF400" s="229"/>
      <c r="AG400" s="229"/>
      <c r="AH400" s="231"/>
    </row>
    <row r="401" spans="2:34">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31"/>
    </row>
    <row r="402" spans="2:34">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31"/>
    </row>
    <row r="403" spans="2:34">
      <c r="B403" s="229"/>
      <c r="C403" s="229"/>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c r="AE403" s="229"/>
      <c r="AF403" s="229"/>
      <c r="AG403" s="229"/>
      <c r="AH403" s="231"/>
    </row>
    <row r="404" spans="2:34">
      <c r="B404" s="229"/>
      <c r="C404" s="229"/>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c r="AE404" s="229"/>
      <c r="AF404" s="229"/>
      <c r="AG404" s="229"/>
      <c r="AH404" s="231"/>
    </row>
    <row r="405" spans="2:34">
      <c r="B405" s="229"/>
      <c r="C405" s="229"/>
      <c r="D405" s="229"/>
      <c r="E405" s="229"/>
      <c r="F405" s="229"/>
      <c r="G405" s="229"/>
      <c r="H405" s="229"/>
      <c r="I405" s="229"/>
      <c r="J405" s="229"/>
      <c r="K405" s="229"/>
      <c r="L405" s="229"/>
      <c r="M405" s="229"/>
      <c r="N405" s="229"/>
      <c r="O405" s="229"/>
      <c r="P405" s="229"/>
      <c r="Q405" s="229"/>
      <c r="R405" s="229"/>
      <c r="S405" s="229"/>
      <c r="T405" s="229"/>
      <c r="U405" s="229"/>
      <c r="V405" s="229"/>
      <c r="W405" s="229"/>
      <c r="X405" s="229"/>
      <c r="Y405" s="229"/>
      <c r="Z405" s="229"/>
      <c r="AA405" s="229"/>
      <c r="AB405" s="229"/>
      <c r="AC405" s="229"/>
      <c r="AD405" s="229"/>
      <c r="AE405" s="229"/>
      <c r="AF405" s="229"/>
      <c r="AG405" s="229"/>
      <c r="AH405" s="231"/>
    </row>
    <row r="406" spans="2:34">
      <c r="B406" s="229"/>
      <c r="C406" s="229"/>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c r="AF406" s="229"/>
      <c r="AG406" s="229"/>
      <c r="AH406" s="231"/>
    </row>
    <row r="407" spans="2:34">
      <c r="B407" s="229"/>
      <c r="C407" s="229"/>
      <c r="D407" s="229"/>
      <c r="E407" s="229"/>
      <c r="F407" s="229"/>
      <c r="G407" s="229"/>
      <c r="H407" s="229"/>
      <c r="I407" s="229"/>
      <c r="J407" s="229"/>
      <c r="K407" s="229"/>
      <c r="L407" s="229"/>
      <c r="M407" s="229"/>
      <c r="N407" s="229"/>
      <c r="O407" s="229"/>
      <c r="P407" s="229"/>
      <c r="Q407" s="229"/>
      <c r="R407" s="229"/>
      <c r="S407" s="229"/>
      <c r="T407" s="229"/>
      <c r="U407" s="229"/>
      <c r="V407" s="229"/>
      <c r="W407" s="229"/>
      <c r="X407" s="229"/>
      <c r="Y407" s="229"/>
      <c r="Z407" s="229"/>
      <c r="AA407" s="229"/>
      <c r="AB407" s="229"/>
      <c r="AC407" s="229"/>
      <c r="AD407" s="229"/>
      <c r="AE407" s="229"/>
      <c r="AF407" s="229"/>
      <c r="AG407" s="229"/>
      <c r="AH407" s="231"/>
    </row>
    <row r="408" spans="2:34">
      <c r="B408" s="229"/>
      <c r="C408" s="229"/>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31"/>
    </row>
    <row r="409" spans="2:34">
      <c r="B409" s="229"/>
      <c r="C409" s="229"/>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c r="AE409" s="229"/>
      <c r="AF409" s="229"/>
      <c r="AG409" s="229"/>
      <c r="AH409" s="231"/>
    </row>
    <row r="410" spans="2:34">
      <c r="B410" s="229"/>
      <c r="C410" s="229"/>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c r="AE410" s="229"/>
      <c r="AF410" s="229"/>
      <c r="AG410" s="229"/>
      <c r="AH410" s="231"/>
    </row>
    <row r="411" spans="2:34">
      <c r="B411" s="229"/>
      <c r="C411" s="229"/>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c r="AH411" s="231"/>
    </row>
    <row r="412" spans="2:34">
      <c r="B412" s="229"/>
      <c r="C412" s="229"/>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c r="AF412" s="229"/>
      <c r="AG412" s="229"/>
      <c r="AH412" s="231"/>
    </row>
    <row r="413" spans="2:34">
      <c r="B413" s="229"/>
      <c r="C413" s="229"/>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c r="AH413" s="231"/>
    </row>
    <row r="414" spans="2:34">
      <c r="B414" s="229"/>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c r="AF414" s="229"/>
      <c r="AG414" s="229"/>
      <c r="AH414" s="231"/>
    </row>
    <row r="415" spans="2:34">
      <c r="B415" s="229"/>
      <c r="C415" s="229"/>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c r="AF415" s="229"/>
      <c r="AG415" s="229"/>
      <c r="AH415" s="231"/>
    </row>
    <row r="416" spans="2:34">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c r="AG416" s="229"/>
      <c r="AH416" s="231"/>
    </row>
    <row r="417" spans="2:34">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c r="AE417" s="229"/>
      <c r="AF417" s="229"/>
      <c r="AG417" s="229"/>
      <c r="AH417" s="231"/>
    </row>
    <row r="418" spans="2:34">
      <c r="B418" s="229"/>
      <c r="C418" s="229"/>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c r="AE418" s="229"/>
      <c r="AF418" s="229"/>
      <c r="AG418" s="229"/>
      <c r="AH418" s="231"/>
    </row>
    <row r="419" spans="2:34">
      <c r="B419" s="229"/>
      <c r="C419" s="229"/>
      <c r="D419" s="229"/>
      <c r="E419" s="229"/>
      <c r="F419" s="229"/>
      <c r="G419" s="229"/>
      <c r="H419" s="229"/>
      <c r="I419" s="229"/>
      <c r="J419" s="229"/>
      <c r="K419" s="229"/>
      <c r="L419" s="229"/>
      <c r="M419" s="229"/>
      <c r="N419" s="229"/>
      <c r="O419" s="229"/>
      <c r="P419" s="229"/>
      <c r="Q419" s="229"/>
      <c r="R419" s="229"/>
      <c r="S419" s="229"/>
      <c r="T419" s="229"/>
      <c r="U419" s="229"/>
      <c r="V419" s="229"/>
      <c r="W419" s="229"/>
      <c r="X419" s="229"/>
      <c r="Y419" s="229"/>
      <c r="Z419" s="229"/>
      <c r="AA419" s="229"/>
      <c r="AB419" s="229"/>
      <c r="AC419" s="229"/>
      <c r="AD419" s="229"/>
      <c r="AE419" s="229"/>
      <c r="AF419" s="229"/>
      <c r="AG419" s="229"/>
      <c r="AH419" s="231"/>
    </row>
    <row r="420" spans="2:34">
      <c r="B420" s="229"/>
      <c r="C420" s="229"/>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c r="AE420" s="229"/>
      <c r="AF420" s="229"/>
      <c r="AG420" s="229"/>
      <c r="AH420" s="231"/>
    </row>
    <row r="421" spans="2:34">
      <c r="B421" s="229"/>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31"/>
    </row>
    <row r="422" spans="2:34">
      <c r="B422" s="229"/>
      <c r="C422" s="229"/>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c r="AF422" s="229"/>
      <c r="AG422" s="229"/>
      <c r="AH422" s="231"/>
    </row>
    <row r="423" spans="2:34">
      <c r="B423" s="229"/>
      <c r="C423" s="229"/>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c r="AH423" s="231"/>
    </row>
    <row r="424" spans="2:34">
      <c r="B424" s="229"/>
      <c r="C424" s="229"/>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c r="AH424" s="231"/>
    </row>
    <row r="425" spans="2:34">
      <c r="B425" s="229"/>
      <c r="C425" s="229"/>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c r="AF425" s="229"/>
      <c r="AG425" s="229"/>
      <c r="AH425" s="231"/>
    </row>
    <row r="426" spans="2:34">
      <c r="B426" s="229"/>
      <c r="C426" s="229"/>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c r="AF426" s="229"/>
      <c r="AG426" s="229"/>
      <c r="AH426" s="231"/>
    </row>
    <row r="427" spans="2:34">
      <c r="B427" s="229"/>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31"/>
    </row>
    <row r="428" spans="2:34">
      <c r="B428" s="229"/>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c r="AH428" s="231"/>
    </row>
    <row r="429" spans="2:34">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31"/>
    </row>
    <row r="430" spans="2:34">
      <c r="B430" s="229"/>
      <c r="C430" s="229"/>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c r="AF430" s="229"/>
      <c r="AG430" s="229"/>
      <c r="AH430" s="231"/>
    </row>
    <row r="431" spans="2:34">
      <c r="B431" s="229"/>
      <c r="C431" s="229"/>
      <c r="D431" s="229"/>
      <c r="E431" s="229"/>
      <c r="F431" s="229"/>
      <c r="G431" s="229"/>
      <c r="H431" s="229"/>
      <c r="I431" s="229"/>
      <c r="J431" s="229"/>
      <c r="K431" s="229"/>
      <c r="L431" s="229"/>
      <c r="M431" s="229"/>
      <c r="N431" s="229"/>
      <c r="O431" s="229"/>
      <c r="P431" s="229"/>
      <c r="Q431" s="229"/>
      <c r="R431" s="229"/>
      <c r="S431" s="229"/>
      <c r="T431" s="229"/>
      <c r="U431" s="229"/>
      <c r="V431" s="229"/>
      <c r="W431" s="229"/>
      <c r="X431" s="229"/>
      <c r="Y431" s="229"/>
      <c r="Z431" s="229"/>
      <c r="AA431" s="229"/>
      <c r="AB431" s="229"/>
      <c r="AC431" s="229"/>
      <c r="AD431" s="229"/>
      <c r="AE431" s="229"/>
      <c r="AF431" s="229"/>
      <c r="AG431" s="229"/>
      <c r="AH431" s="231"/>
    </row>
    <row r="432" spans="2:34">
      <c r="B432" s="229"/>
      <c r="C432" s="229"/>
      <c r="D432" s="229"/>
      <c r="E432" s="229"/>
      <c r="F432" s="229"/>
      <c r="G432" s="229"/>
      <c r="H432" s="229"/>
      <c r="I432" s="229"/>
      <c r="J432" s="229"/>
      <c r="K432" s="229"/>
      <c r="L432" s="229"/>
      <c r="M432" s="229"/>
      <c r="N432" s="229"/>
      <c r="O432" s="229"/>
      <c r="P432" s="229"/>
      <c r="Q432" s="229"/>
      <c r="R432" s="229"/>
      <c r="S432" s="229"/>
      <c r="T432" s="229"/>
      <c r="U432" s="229"/>
      <c r="V432" s="229"/>
      <c r="W432" s="229"/>
      <c r="X432" s="229"/>
      <c r="Y432" s="229"/>
      <c r="Z432" s="229"/>
      <c r="AA432" s="229"/>
      <c r="AB432" s="229"/>
      <c r="AC432" s="229"/>
      <c r="AD432" s="229"/>
      <c r="AE432" s="229"/>
      <c r="AF432" s="229"/>
      <c r="AG432" s="229"/>
      <c r="AH432" s="231"/>
    </row>
    <row r="433" spans="2:34">
      <c r="B433" s="229"/>
      <c r="C433" s="229"/>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c r="AE433" s="229"/>
      <c r="AF433" s="229"/>
      <c r="AG433" s="229"/>
      <c r="AH433" s="231"/>
    </row>
    <row r="434" spans="2:34">
      <c r="B434" s="229"/>
      <c r="C434" s="229"/>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c r="AE434" s="229"/>
      <c r="AF434" s="229"/>
      <c r="AG434" s="229"/>
      <c r="AH434" s="231"/>
    </row>
    <row r="435" spans="2:34">
      <c r="B435" s="229"/>
      <c r="C435" s="229"/>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c r="AE435" s="229"/>
      <c r="AF435" s="229"/>
      <c r="AG435" s="229"/>
      <c r="AH435" s="231"/>
    </row>
    <row r="436" spans="2:34">
      <c r="B436" s="229"/>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c r="AH436" s="231"/>
    </row>
    <row r="437" spans="2:34">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31"/>
    </row>
    <row r="438" spans="2:34">
      <c r="B438" s="229"/>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c r="AF438" s="229"/>
      <c r="AG438" s="229"/>
      <c r="AH438" s="231"/>
    </row>
    <row r="439" spans="2:34">
      <c r="B439" s="229"/>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c r="AF439" s="229"/>
      <c r="AG439" s="229"/>
      <c r="AH439" s="231"/>
    </row>
    <row r="440" spans="2:34">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c r="AF440" s="229"/>
      <c r="AG440" s="229"/>
      <c r="AH440" s="231"/>
    </row>
    <row r="441" spans="2:34">
      <c r="B441" s="229"/>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c r="AE441" s="229"/>
      <c r="AF441" s="229"/>
      <c r="AG441" s="229"/>
      <c r="AH441" s="231"/>
    </row>
    <row r="442" spans="2:34">
      <c r="B442" s="229"/>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c r="AF442" s="229"/>
      <c r="AG442" s="229"/>
      <c r="AH442" s="231"/>
    </row>
    <row r="443" spans="2:34">
      <c r="B443" s="229"/>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c r="AH443" s="231"/>
    </row>
    <row r="444" spans="2:34">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31"/>
    </row>
    <row r="445" spans="2:34">
      <c r="B445" s="229"/>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c r="AH445" s="231"/>
    </row>
    <row r="446" spans="2:34">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31"/>
    </row>
    <row r="447" spans="2:34">
      <c r="B447" s="229"/>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31"/>
    </row>
    <row r="448" spans="2:34">
      <c r="B448" s="229"/>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c r="AF448" s="229"/>
      <c r="AG448" s="229"/>
      <c r="AH448" s="231"/>
    </row>
    <row r="449" spans="2:34">
      <c r="B449" s="229"/>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c r="AE449" s="229"/>
      <c r="AF449" s="229"/>
      <c r="AG449" s="229"/>
      <c r="AH449" s="231"/>
    </row>
    <row r="450" spans="2:34">
      <c r="B450" s="229"/>
      <c r="C450" s="229"/>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c r="AF450" s="229"/>
      <c r="AG450" s="229"/>
      <c r="AH450" s="231"/>
    </row>
    <row r="451" spans="2:34">
      <c r="B451" s="229"/>
      <c r="C451" s="229"/>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31"/>
    </row>
    <row r="452" spans="2:34">
      <c r="B452" s="229"/>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c r="AF452" s="229"/>
      <c r="AG452" s="229"/>
      <c r="AH452" s="231"/>
    </row>
    <row r="453" spans="2:34">
      <c r="B453" s="229"/>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c r="AE453" s="229"/>
      <c r="AF453" s="229"/>
      <c r="AG453" s="229"/>
      <c r="AH453" s="231"/>
    </row>
    <row r="454" spans="2:34">
      <c r="B454" s="229"/>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c r="AH454" s="231"/>
    </row>
    <row r="455" spans="2:34">
      <c r="B455" s="229"/>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c r="AH455" s="231"/>
    </row>
    <row r="456" spans="2:34">
      <c r="B456" s="229"/>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c r="AE456" s="229"/>
      <c r="AF456" s="229"/>
      <c r="AG456" s="229"/>
      <c r="AH456" s="231"/>
    </row>
    <row r="457" spans="2:34">
      <c r="B457" s="229"/>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c r="AH457" s="231"/>
    </row>
    <row r="458" spans="2:34">
      <c r="B458" s="229"/>
      <c r="C458" s="229"/>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c r="AH458" s="231"/>
    </row>
    <row r="459" spans="2:34">
      <c r="B459" s="229"/>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c r="AF459" s="229"/>
      <c r="AG459" s="229"/>
      <c r="AH459" s="231"/>
    </row>
    <row r="460" spans="2:34">
      <c r="B460" s="229"/>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31"/>
    </row>
    <row r="461" spans="2:34">
      <c r="B461" s="229"/>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31"/>
    </row>
    <row r="462" spans="2:34">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31"/>
    </row>
    <row r="463" spans="2:34">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31"/>
    </row>
    <row r="464" spans="2:34">
      <c r="B464" s="229"/>
      <c r="C464" s="229"/>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c r="AF464" s="229"/>
      <c r="AG464" s="229"/>
      <c r="AH464" s="231"/>
    </row>
    <row r="465" spans="2:34">
      <c r="B465" s="229"/>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c r="AH465" s="231"/>
    </row>
    <row r="466" spans="2:34">
      <c r="B466" s="229"/>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c r="AF466" s="229"/>
      <c r="AG466" s="229"/>
      <c r="AH466" s="231"/>
    </row>
    <row r="467" spans="2:34">
      <c r="B467" s="229"/>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31"/>
    </row>
    <row r="468" spans="2:34">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c r="AH468" s="231"/>
    </row>
    <row r="469" spans="2:34">
      <c r="B469" s="229"/>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c r="AF469" s="229"/>
      <c r="AG469" s="229"/>
      <c r="AH469" s="231"/>
    </row>
    <row r="470" spans="2:34">
      <c r="B470" s="229"/>
      <c r="C470" s="229"/>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c r="AH470" s="231"/>
    </row>
    <row r="471" spans="2:34">
      <c r="B471" s="229"/>
      <c r="C471" s="229"/>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c r="AF471" s="229"/>
      <c r="AG471" s="229"/>
      <c r="AH471" s="231"/>
    </row>
    <row r="472" spans="2:34">
      <c r="B472" s="229"/>
      <c r="C472" s="229"/>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c r="AF472" s="229"/>
      <c r="AG472" s="229"/>
      <c r="AH472" s="231"/>
    </row>
    <row r="473" spans="2:34">
      <c r="B473" s="229"/>
      <c r="C473" s="229"/>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31"/>
    </row>
    <row r="474" spans="2:34">
      <c r="B474" s="229"/>
      <c r="C474" s="229"/>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c r="AE474" s="229"/>
      <c r="AF474" s="229"/>
      <c r="AG474" s="229"/>
      <c r="AH474" s="231"/>
    </row>
    <row r="475" spans="2:34">
      <c r="B475" s="229"/>
      <c r="C475" s="229"/>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c r="AH475" s="231"/>
    </row>
    <row r="476" spans="2:34">
      <c r="B476" s="229"/>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c r="AF476" s="229"/>
      <c r="AG476" s="229"/>
      <c r="AH476" s="231"/>
    </row>
    <row r="477" spans="2:34">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31"/>
    </row>
    <row r="478" spans="2:34">
      <c r="B478" s="229"/>
      <c r="C478" s="229"/>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c r="AE478" s="229"/>
      <c r="AF478" s="229"/>
      <c r="AG478" s="229"/>
      <c r="AH478" s="231"/>
    </row>
    <row r="479" spans="2:34">
      <c r="B479" s="229"/>
      <c r="C479" s="229"/>
      <c r="D479" s="229"/>
      <c r="E479" s="229"/>
      <c r="F479" s="229"/>
      <c r="G479" s="229"/>
      <c r="H479" s="229"/>
      <c r="I479" s="229"/>
      <c r="J479" s="229"/>
      <c r="K479" s="229"/>
      <c r="L479" s="229"/>
      <c r="M479" s="229"/>
      <c r="N479" s="229"/>
      <c r="O479" s="229"/>
      <c r="P479" s="229"/>
      <c r="Q479" s="229"/>
      <c r="R479" s="229"/>
      <c r="S479" s="229"/>
      <c r="T479" s="229"/>
      <c r="U479" s="229"/>
      <c r="V479" s="229"/>
      <c r="W479" s="229"/>
      <c r="X479" s="229"/>
      <c r="Y479" s="229"/>
      <c r="Z479" s="229"/>
      <c r="AA479" s="229"/>
      <c r="AB479" s="229"/>
      <c r="AC479" s="229"/>
      <c r="AD479" s="229"/>
      <c r="AE479" s="229"/>
      <c r="AF479" s="229"/>
      <c r="AG479" s="229"/>
      <c r="AH479" s="231"/>
    </row>
    <row r="480" spans="2:34">
      <c r="B480" s="229"/>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31"/>
    </row>
    <row r="481" spans="2:34">
      <c r="B481" s="229"/>
      <c r="C481" s="229"/>
      <c r="D481" s="229"/>
      <c r="E481" s="229"/>
      <c r="F481" s="229"/>
      <c r="G481" s="229"/>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c r="AH481" s="231"/>
    </row>
    <row r="482" spans="2:34">
      <c r="B482" s="229"/>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31"/>
    </row>
    <row r="483" spans="2:34">
      <c r="B483" s="229"/>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31"/>
    </row>
    <row r="484" spans="2:34">
      <c r="B484" s="229"/>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31"/>
    </row>
    <row r="485" spans="2:34">
      <c r="B485" s="229"/>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c r="AE485" s="229"/>
      <c r="AF485" s="229"/>
      <c r="AG485" s="229"/>
      <c r="AH485" s="231"/>
    </row>
    <row r="486" spans="2:34">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c r="AE486" s="229"/>
      <c r="AF486" s="229"/>
      <c r="AG486" s="229"/>
      <c r="AH486" s="231"/>
    </row>
    <row r="487" spans="2:34">
      <c r="B487" s="229"/>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31"/>
    </row>
    <row r="488" spans="2:34">
      <c r="B488" s="229"/>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c r="AE488" s="229"/>
      <c r="AF488" s="229"/>
      <c r="AG488" s="229"/>
      <c r="AH488" s="231"/>
    </row>
    <row r="489" spans="2:34">
      <c r="B489" s="229"/>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31"/>
    </row>
    <row r="490" spans="2:34">
      <c r="B490" s="229"/>
      <c r="C490" s="229"/>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c r="AH490" s="231"/>
    </row>
    <row r="491" spans="2:34">
      <c r="B491" s="229"/>
      <c r="C491" s="229"/>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31"/>
    </row>
    <row r="492" spans="2:34">
      <c r="B492" s="229"/>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31"/>
    </row>
    <row r="493" spans="2:34">
      <c r="B493" s="229"/>
      <c r="C493" s="229"/>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c r="AE493" s="229"/>
      <c r="AF493" s="229"/>
      <c r="AG493" s="229"/>
      <c r="AH493" s="231"/>
    </row>
    <row r="494" spans="2:34">
      <c r="B494" s="229"/>
      <c r="C494" s="229"/>
      <c r="D494" s="229"/>
      <c r="E494" s="229"/>
      <c r="F494" s="229"/>
      <c r="G494" s="229"/>
      <c r="H494" s="229"/>
      <c r="I494" s="229"/>
      <c r="J494" s="229"/>
      <c r="K494" s="229"/>
      <c r="L494" s="229"/>
      <c r="M494" s="229"/>
      <c r="N494" s="229"/>
      <c r="O494" s="229"/>
      <c r="P494" s="229"/>
      <c r="Q494" s="229"/>
      <c r="R494" s="229"/>
      <c r="S494" s="229"/>
      <c r="T494" s="229"/>
      <c r="U494" s="229"/>
      <c r="V494" s="229"/>
      <c r="W494" s="229"/>
      <c r="X494" s="229"/>
      <c r="Y494" s="229"/>
      <c r="Z494" s="229"/>
      <c r="AA494" s="229"/>
      <c r="AB494" s="229"/>
      <c r="AC494" s="229"/>
      <c r="AD494" s="229"/>
      <c r="AE494" s="229"/>
      <c r="AF494" s="229"/>
      <c r="AG494" s="229"/>
      <c r="AH494" s="231"/>
    </row>
    <row r="495" spans="2:34">
      <c r="B495" s="229"/>
      <c r="C495" s="229"/>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c r="AE495" s="229"/>
      <c r="AF495" s="229"/>
      <c r="AG495" s="229"/>
      <c r="AH495" s="231"/>
    </row>
    <row r="496" spans="2:34">
      <c r="B496" s="229"/>
      <c r="C496" s="229"/>
      <c r="D496" s="229"/>
      <c r="E496" s="229"/>
      <c r="F496" s="229"/>
      <c r="G496" s="229"/>
      <c r="H496" s="229"/>
      <c r="I496" s="229"/>
      <c r="J496" s="229"/>
      <c r="K496" s="229"/>
      <c r="L496" s="229"/>
      <c r="M496" s="229"/>
      <c r="N496" s="229"/>
      <c r="O496" s="229"/>
      <c r="P496" s="229"/>
      <c r="Q496" s="229"/>
      <c r="R496" s="229"/>
      <c r="S496" s="229"/>
      <c r="T496" s="229"/>
      <c r="U496" s="229"/>
      <c r="V496" s="229"/>
      <c r="W496" s="229"/>
      <c r="X496" s="229"/>
      <c r="Y496" s="229"/>
      <c r="Z496" s="229"/>
      <c r="AA496" s="229"/>
      <c r="AB496" s="229"/>
      <c r="AC496" s="229"/>
      <c r="AD496" s="229"/>
      <c r="AE496" s="229"/>
      <c r="AF496" s="229"/>
      <c r="AG496" s="229"/>
      <c r="AH496" s="231"/>
    </row>
    <row r="497" spans="2:34">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c r="AG497" s="229"/>
      <c r="AH497" s="231"/>
    </row>
    <row r="498" spans="2:34">
      <c r="B498" s="229"/>
      <c r="C498" s="229"/>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c r="AE498" s="229"/>
      <c r="AF498" s="229"/>
      <c r="AG498" s="229"/>
      <c r="AH498" s="231"/>
    </row>
    <row r="499" spans="2:34">
      <c r="B499" s="229"/>
      <c r="C499" s="229"/>
      <c r="D499" s="229"/>
      <c r="E499" s="229"/>
      <c r="F499" s="229"/>
      <c r="G499" s="229"/>
      <c r="H499" s="229"/>
      <c r="I499" s="229"/>
      <c r="J499" s="229"/>
      <c r="K499" s="229"/>
      <c r="L499" s="229"/>
      <c r="M499" s="229"/>
      <c r="N499" s="229"/>
      <c r="O499" s="229"/>
      <c r="P499" s="229"/>
      <c r="Q499" s="229"/>
      <c r="R499" s="229"/>
      <c r="S499" s="229"/>
      <c r="T499" s="229"/>
      <c r="U499" s="229"/>
      <c r="V499" s="229"/>
      <c r="W499" s="229"/>
      <c r="X499" s="229"/>
      <c r="Y499" s="229"/>
      <c r="Z499" s="229"/>
      <c r="AA499" s="229"/>
      <c r="AB499" s="229"/>
      <c r="AC499" s="229"/>
      <c r="AD499" s="229"/>
      <c r="AE499" s="229"/>
      <c r="AF499" s="229"/>
      <c r="AG499" s="229"/>
      <c r="AH499" s="231"/>
    </row>
    <row r="500" spans="2:34">
      <c r="B500" s="229"/>
      <c r="C500" s="229"/>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c r="AF500" s="229"/>
      <c r="AG500" s="229"/>
      <c r="AH500" s="231"/>
    </row>
    <row r="501" spans="2:34">
      <c r="B501" s="229"/>
      <c r="C501" s="229"/>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c r="AF501" s="229"/>
      <c r="AG501" s="229"/>
      <c r="AH501" s="231"/>
    </row>
    <row r="502" spans="2:34">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c r="AF502" s="229"/>
      <c r="AG502" s="229"/>
      <c r="AH502" s="231"/>
    </row>
    <row r="503" spans="2:34">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c r="AF503" s="229"/>
      <c r="AG503" s="229"/>
      <c r="AH503" s="231"/>
    </row>
    <row r="504" spans="2:34">
      <c r="B504" s="229"/>
      <c r="C504" s="229"/>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c r="AE504" s="229"/>
      <c r="AF504" s="229"/>
      <c r="AG504" s="229"/>
      <c r="AH504" s="231"/>
    </row>
    <row r="505" spans="2:34">
      <c r="B505" s="229"/>
      <c r="C505" s="229"/>
      <c r="D505" s="229"/>
      <c r="E505" s="229"/>
      <c r="F505" s="229"/>
      <c r="G505" s="229"/>
      <c r="H505" s="229"/>
      <c r="I505" s="229"/>
      <c r="J505" s="229"/>
      <c r="K505" s="229"/>
      <c r="L505" s="229"/>
      <c r="M505" s="229"/>
      <c r="N505" s="229"/>
      <c r="O505" s="229"/>
      <c r="P505" s="229"/>
      <c r="Q505" s="229"/>
      <c r="R505" s="229"/>
      <c r="S505" s="229"/>
      <c r="T505" s="229"/>
      <c r="U505" s="229"/>
      <c r="V505" s="229"/>
      <c r="W505" s="229"/>
      <c r="X505" s="229"/>
      <c r="Y505" s="229"/>
      <c r="Z505" s="229"/>
      <c r="AA505" s="229"/>
      <c r="AB505" s="229"/>
      <c r="AC505" s="229"/>
      <c r="AD505" s="229"/>
      <c r="AE505" s="229"/>
      <c r="AF505" s="229"/>
      <c r="AG505" s="229"/>
      <c r="AH505" s="231"/>
    </row>
    <row r="506" spans="2:34">
      <c r="B506" s="229"/>
      <c r="C506" s="229"/>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c r="AE506" s="229"/>
      <c r="AF506" s="229"/>
      <c r="AG506" s="229"/>
      <c r="AH506" s="231"/>
    </row>
    <row r="507" spans="2:34">
      <c r="B507" s="229"/>
      <c r="C507" s="229"/>
      <c r="D507" s="229"/>
      <c r="E507" s="229"/>
      <c r="F507" s="229"/>
      <c r="G507" s="229"/>
      <c r="H507" s="229"/>
      <c r="I507" s="229"/>
      <c r="J507" s="229"/>
      <c r="K507" s="229"/>
      <c r="L507" s="229"/>
      <c r="M507" s="229"/>
      <c r="N507" s="229"/>
      <c r="O507" s="229"/>
      <c r="P507" s="229"/>
      <c r="Q507" s="229"/>
      <c r="R507" s="229"/>
      <c r="S507" s="229"/>
      <c r="T507" s="229"/>
      <c r="U507" s="229"/>
      <c r="V507" s="229"/>
      <c r="W507" s="229"/>
      <c r="X507" s="229"/>
      <c r="Y507" s="229"/>
      <c r="Z507" s="229"/>
      <c r="AA507" s="229"/>
      <c r="AB507" s="229"/>
      <c r="AC507" s="229"/>
      <c r="AD507" s="229"/>
      <c r="AE507" s="229"/>
      <c r="AF507" s="229"/>
      <c r="AG507" s="229"/>
      <c r="AH507" s="231"/>
    </row>
    <row r="508" spans="2:34">
      <c r="B508" s="229"/>
      <c r="C508" s="229"/>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c r="AH508" s="231"/>
    </row>
    <row r="509" spans="2:34">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c r="AE509" s="229"/>
      <c r="AF509" s="229"/>
      <c r="AG509" s="229"/>
      <c r="AH509" s="231"/>
    </row>
    <row r="510" spans="2:34">
      <c r="B510" s="229"/>
      <c r="C510" s="229"/>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c r="AH510" s="231"/>
    </row>
    <row r="511" spans="2:34">
      <c r="B511" s="229"/>
      <c r="C511" s="229"/>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c r="AE511" s="229"/>
      <c r="AF511" s="229"/>
      <c r="AG511" s="229"/>
      <c r="AH511" s="231"/>
    </row>
    <row r="512" spans="2:34">
      <c r="B512" s="229"/>
      <c r="C512" s="229"/>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c r="AF512" s="229"/>
      <c r="AG512" s="229"/>
      <c r="AH512" s="231"/>
    </row>
    <row r="513" spans="2:34">
      <c r="B513" s="229"/>
      <c r="C513" s="229"/>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31"/>
    </row>
    <row r="514" spans="2:34">
      <c r="B514" s="229"/>
      <c r="C514" s="229"/>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229"/>
      <c r="AA514" s="229"/>
      <c r="AB514" s="229"/>
      <c r="AC514" s="229"/>
      <c r="AD514" s="229"/>
      <c r="AE514" s="229"/>
      <c r="AF514" s="229"/>
      <c r="AG514" s="229"/>
      <c r="AH514" s="231"/>
    </row>
    <row r="515" spans="2:34">
      <c r="B515" s="229"/>
      <c r="C515" s="229"/>
      <c r="D515" s="229"/>
      <c r="E515" s="229"/>
      <c r="F515" s="229"/>
      <c r="G515" s="229"/>
      <c r="H515" s="229"/>
      <c r="I515" s="229"/>
      <c r="J515" s="229"/>
      <c r="K515" s="229"/>
      <c r="L515" s="229"/>
      <c r="M515" s="229"/>
      <c r="N515" s="229"/>
      <c r="O515" s="229"/>
      <c r="P515" s="229"/>
      <c r="Q515" s="229"/>
      <c r="R515" s="229"/>
      <c r="S515" s="229"/>
      <c r="T515" s="229"/>
      <c r="U515" s="229"/>
      <c r="V515" s="229"/>
      <c r="W515" s="229"/>
      <c r="X515" s="229"/>
      <c r="Y515" s="229"/>
      <c r="Z515" s="229"/>
      <c r="AA515" s="229"/>
      <c r="AB515" s="229"/>
      <c r="AC515" s="229"/>
      <c r="AD515" s="229"/>
      <c r="AE515" s="229"/>
      <c r="AF515" s="229"/>
      <c r="AG515" s="229"/>
      <c r="AH515" s="231"/>
    </row>
    <row r="516" spans="2:34">
      <c r="B516" s="229"/>
      <c r="C516" s="229"/>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c r="AE516" s="229"/>
      <c r="AF516" s="229"/>
      <c r="AG516" s="229"/>
      <c r="AH516" s="231"/>
    </row>
    <row r="517" spans="2:34">
      <c r="B517" s="229"/>
      <c r="C517" s="229"/>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c r="AE517" s="229"/>
      <c r="AF517" s="229"/>
      <c r="AG517" s="229"/>
      <c r="AH517" s="231"/>
    </row>
    <row r="518" spans="2:34">
      <c r="B518" s="229"/>
      <c r="C518" s="229"/>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c r="AA518" s="229"/>
      <c r="AB518" s="229"/>
      <c r="AC518" s="229"/>
      <c r="AD518" s="229"/>
      <c r="AE518" s="229"/>
      <c r="AF518" s="229"/>
      <c r="AG518" s="229"/>
      <c r="AH518" s="231"/>
    </row>
    <row r="519" spans="2:34">
      <c r="B519" s="229"/>
      <c r="C519" s="229"/>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c r="AF519" s="229"/>
      <c r="AG519" s="229"/>
      <c r="AH519" s="231"/>
    </row>
    <row r="520" spans="2:34">
      <c r="B520" s="229"/>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c r="AE520" s="229"/>
      <c r="AF520" s="229"/>
      <c r="AG520" s="229"/>
      <c r="AH520" s="231"/>
    </row>
    <row r="521" spans="2:34">
      <c r="B521" s="229"/>
      <c r="C521" s="229"/>
      <c r="D521" s="229"/>
      <c r="E521" s="229"/>
      <c r="F521" s="229"/>
      <c r="G521" s="229"/>
      <c r="H521" s="229"/>
      <c r="I521" s="229"/>
      <c r="J521" s="229"/>
      <c r="K521" s="229"/>
      <c r="L521" s="229"/>
      <c r="M521" s="229"/>
      <c r="N521" s="229"/>
      <c r="O521" s="229"/>
      <c r="P521" s="229"/>
      <c r="Q521" s="229"/>
      <c r="R521" s="229"/>
      <c r="S521" s="229"/>
      <c r="T521" s="229"/>
      <c r="U521" s="229"/>
      <c r="V521" s="229"/>
      <c r="W521" s="229"/>
      <c r="X521" s="229"/>
      <c r="Y521" s="229"/>
      <c r="Z521" s="229"/>
      <c r="AA521" s="229"/>
      <c r="AB521" s="229"/>
      <c r="AC521" s="229"/>
      <c r="AD521" s="229"/>
      <c r="AE521" s="229"/>
      <c r="AF521" s="229"/>
      <c r="AG521" s="229"/>
      <c r="AH521" s="231"/>
    </row>
    <row r="522" spans="2:34">
      <c r="B522" s="229"/>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c r="AF522" s="229"/>
      <c r="AG522" s="229"/>
      <c r="AH522" s="231"/>
    </row>
    <row r="523" spans="2:34">
      <c r="B523" s="229"/>
      <c r="C523" s="229"/>
      <c r="D523" s="229"/>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c r="AA523" s="229"/>
      <c r="AB523" s="229"/>
      <c r="AC523" s="229"/>
      <c r="AD523" s="229"/>
      <c r="AE523" s="229"/>
      <c r="AF523" s="229"/>
      <c r="AG523" s="229"/>
      <c r="AH523" s="231"/>
    </row>
    <row r="524" spans="2:34">
      <c r="B524" s="229"/>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c r="AE524" s="229"/>
      <c r="AF524" s="229"/>
      <c r="AG524" s="229"/>
      <c r="AH524" s="231"/>
    </row>
    <row r="525" spans="2:34">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c r="AE525" s="229"/>
      <c r="AF525" s="229"/>
      <c r="AG525" s="229"/>
      <c r="AH525" s="231"/>
    </row>
    <row r="526" spans="2:34">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c r="AG526" s="229"/>
      <c r="AH526" s="231"/>
    </row>
    <row r="527" spans="2:34">
      <c r="B527" s="229"/>
      <c r="C527" s="229"/>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c r="AA527" s="229"/>
      <c r="AB527" s="229"/>
      <c r="AC527" s="229"/>
      <c r="AD527" s="229"/>
      <c r="AE527" s="229"/>
      <c r="AF527" s="229"/>
      <c r="AG527" s="229"/>
      <c r="AH527" s="231"/>
    </row>
    <row r="528" spans="2:34">
      <c r="B528" s="229"/>
      <c r="C528" s="229"/>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c r="AA528" s="229"/>
      <c r="AB528" s="229"/>
      <c r="AC528" s="229"/>
      <c r="AD528" s="229"/>
      <c r="AE528" s="229"/>
      <c r="AF528" s="229"/>
      <c r="AG528" s="229"/>
      <c r="AH528" s="231"/>
    </row>
    <row r="529" spans="2:34">
      <c r="B529" s="229"/>
      <c r="C529" s="229"/>
      <c r="D529" s="229"/>
      <c r="E529" s="229"/>
      <c r="F529" s="229"/>
      <c r="G529" s="229"/>
      <c r="H529" s="229"/>
      <c r="I529" s="229"/>
      <c r="J529" s="229"/>
      <c r="K529" s="229"/>
      <c r="L529" s="229"/>
      <c r="M529" s="229"/>
      <c r="N529" s="229"/>
      <c r="O529" s="229"/>
      <c r="P529" s="229"/>
      <c r="Q529" s="229"/>
      <c r="R529" s="229"/>
      <c r="S529" s="229"/>
      <c r="T529" s="229"/>
      <c r="U529" s="229"/>
      <c r="V529" s="229"/>
      <c r="W529" s="229"/>
      <c r="X529" s="229"/>
      <c r="Y529" s="229"/>
      <c r="Z529" s="229"/>
      <c r="AA529" s="229"/>
      <c r="AB529" s="229"/>
      <c r="AC529" s="229"/>
      <c r="AD529" s="229"/>
      <c r="AE529" s="229"/>
      <c r="AF529" s="229"/>
      <c r="AG529" s="229"/>
      <c r="AH529" s="231"/>
    </row>
    <row r="530" spans="2:34">
      <c r="B530" s="229"/>
      <c r="C530" s="229"/>
      <c r="D530" s="229"/>
      <c r="E530" s="229"/>
      <c r="F530" s="229"/>
      <c r="G530" s="229"/>
      <c r="H530" s="229"/>
      <c r="I530" s="229"/>
      <c r="J530" s="229"/>
      <c r="K530" s="229"/>
      <c r="L530" s="229"/>
      <c r="M530" s="229"/>
      <c r="N530" s="229"/>
      <c r="O530" s="229"/>
      <c r="P530" s="229"/>
      <c r="Q530" s="229"/>
      <c r="R530" s="229"/>
      <c r="S530" s="229"/>
      <c r="T530" s="229"/>
      <c r="U530" s="229"/>
      <c r="V530" s="229"/>
      <c r="W530" s="229"/>
      <c r="X530" s="229"/>
      <c r="Y530" s="229"/>
      <c r="Z530" s="229"/>
      <c r="AA530" s="229"/>
      <c r="AB530" s="229"/>
      <c r="AC530" s="229"/>
      <c r="AD530" s="229"/>
      <c r="AE530" s="229"/>
      <c r="AF530" s="229"/>
      <c r="AG530" s="229"/>
      <c r="AH530" s="231"/>
    </row>
    <row r="531" spans="2:34">
      <c r="B531" s="229"/>
      <c r="C531" s="229"/>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c r="AE531" s="229"/>
      <c r="AF531" s="229"/>
      <c r="AG531" s="229"/>
      <c r="AH531" s="231"/>
    </row>
    <row r="532" spans="2:34">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c r="Y532" s="229"/>
      <c r="Z532" s="229"/>
      <c r="AA532" s="229"/>
      <c r="AB532" s="229"/>
      <c r="AC532" s="229"/>
      <c r="AD532" s="229"/>
      <c r="AE532" s="229"/>
      <c r="AF532" s="229"/>
      <c r="AG532" s="229"/>
      <c r="AH532" s="231"/>
    </row>
    <row r="533" spans="2:34">
      <c r="B533" s="229"/>
      <c r="C533" s="229"/>
      <c r="D533" s="229"/>
      <c r="E533" s="229"/>
      <c r="F533" s="229"/>
      <c r="G533" s="229"/>
      <c r="H533" s="229"/>
      <c r="I533" s="229"/>
      <c r="J533" s="229"/>
      <c r="K533" s="229"/>
      <c r="L533" s="229"/>
      <c r="M533" s="229"/>
      <c r="N533" s="229"/>
      <c r="O533" s="229"/>
      <c r="P533" s="229"/>
      <c r="Q533" s="229"/>
      <c r="R533" s="229"/>
      <c r="S533" s="229"/>
      <c r="T533" s="229"/>
      <c r="U533" s="229"/>
      <c r="V533" s="229"/>
      <c r="W533" s="229"/>
      <c r="X533" s="229"/>
      <c r="Y533" s="229"/>
      <c r="Z533" s="229"/>
      <c r="AA533" s="229"/>
      <c r="AB533" s="229"/>
      <c r="AC533" s="229"/>
      <c r="AD533" s="229"/>
      <c r="AE533" s="229"/>
      <c r="AF533" s="229"/>
      <c r="AG533" s="229"/>
      <c r="AH533" s="231"/>
    </row>
    <row r="534" spans="2:34">
      <c r="B534" s="229"/>
      <c r="C534" s="229"/>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c r="AA534" s="229"/>
      <c r="AB534" s="229"/>
      <c r="AC534" s="229"/>
      <c r="AD534" s="229"/>
      <c r="AE534" s="229"/>
      <c r="AF534" s="229"/>
      <c r="AG534" s="229"/>
      <c r="AH534" s="231"/>
    </row>
    <row r="535" spans="2:34">
      <c r="B535" s="229"/>
      <c r="C535" s="229"/>
      <c r="D535" s="229"/>
      <c r="E535" s="229"/>
      <c r="F535" s="229"/>
      <c r="G535" s="229"/>
      <c r="H535" s="229"/>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c r="AE535" s="229"/>
      <c r="AF535" s="229"/>
      <c r="AG535" s="229"/>
      <c r="AH535" s="231"/>
    </row>
    <row r="536" spans="2:34">
      <c r="B536" s="229"/>
      <c r="C536" s="229"/>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c r="AF536" s="229"/>
      <c r="AG536" s="229"/>
      <c r="AH536" s="231"/>
    </row>
    <row r="537" spans="2:34">
      <c r="B537" s="229"/>
      <c r="C537" s="229"/>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c r="AH537" s="231"/>
    </row>
    <row r="538" spans="2:34">
      <c r="B538" s="229"/>
      <c r="C538" s="229"/>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c r="AE538" s="229"/>
      <c r="AF538" s="229"/>
      <c r="AG538" s="229"/>
      <c r="AH538" s="231"/>
    </row>
    <row r="539" spans="2:34">
      <c r="B539" s="229"/>
      <c r="C539" s="229"/>
      <c r="D539" s="229"/>
      <c r="E539" s="229"/>
      <c r="F539" s="229"/>
      <c r="G539" s="229"/>
      <c r="H539" s="229"/>
      <c r="I539" s="229"/>
      <c r="J539" s="229"/>
      <c r="K539" s="229"/>
      <c r="L539" s="229"/>
      <c r="M539" s="229"/>
      <c r="N539" s="229"/>
      <c r="O539" s="229"/>
      <c r="P539" s="229"/>
      <c r="Q539" s="229"/>
      <c r="R539" s="229"/>
      <c r="S539" s="229"/>
      <c r="T539" s="229"/>
      <c r="U539" s="229"/>
      <c r="V539" s="229"/>
      <c r="W539" s="229"/>
      <c r="X539" s="229"/>
      <c r="Y539" s="229"/>
      <c r="Z539" s="229"/>
      <c r="AA539" s="229"/>
      <c r="AB539" s="229"/>
      <c r="AC539" s="229"/>
      <c r="AD539" s="229"/>
      <c r="AE539" s="229"/>
      <c r="AF539" s="229"/>
      <c r="AG539" s="229"/>
      <c r="AH539" s="231"/>
    </row>
    <row r="540" spans="2:34">
      <c r="B540" s="229"/>
      <c r="C540" s="229"/>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c r="AE540" s="229"/>
      <c r="AF540" s="229"/>
      <c r="AG540" s="229"/>
      <c r="AH540" s="231"/>
    </row>
    <row r="541" spans="2:34">
      <c r="B541" s="229"/>
      <c r="C541" s="229"/>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c r="AA541" s="229"/>
      <c r="AB541" s="229"/>
      <c r="AC541" s="229"/>
      <c r="AD541" s="229"/>
      <c r="AE541" s="229"/>
      <c r="AF541" s="229"/>
      <c r="AG541" s="229"/>
      <c r="AH541" s="231"/>
    </row>
    <row r="542" spans="2:34">
      <c r="B542" s="229"/>
      <c r="C542" s="229"/>
      <c r="D542" s="229"/>
      <c r="E542" s="229"/>
      <c r="F542" s="229"/>
      <c r="G542" s="229"/>
      <c r="H542" s="229"/>
      <c r="I542" s="229"/>
      <c r="J542" s="229"/>
      <c r="K542" s="229"/>
      <c r="L542" s="229"/>
      <c r="M542" s="229"/>
      <c r="N542" s="229"/>
      <c r="O542" s="229"/>
      <c r="P542" s="229"/>
      <c r="Q542" s="229"/>
      <c r="R542" s="229"/>
      <c r="S542" s="229"/>
      <c r="T542" s="229"/>
      <c r="U542" s="229"/>
      <c r="V542" s="229"/>
      <c r="W542" s="229"/>
      <c r="X542" s="229"/>
      <c r="Y542" s="229"/>
      <c r="Z542" s="229"/>
      <c r="AA542" s="229"/>
      <c r="AB542" s="229"/>
      <c r="AC542" s="229"/>
      <c r="AD542" s="229"/>
      <c r="AE542" s="229"/>
      <c r="AF542" s="229"/>
      <c r="AG542" s="229"/>
      <c r="AH542" s="231"/>
    </row>
    <row r="543" spans="2:34">
      <c r="B543" s="229"/>
      <c r="C543" s="229"/>
      <c r="D543" s="229"/>
      <c r="E543" s="229"/>
      <c r="F543" s="229"/>
      <c r="G543" s="229"/>
      <c r="H543" s="229"/>
      <c r="I543" s="229"/>
      <c r="J543" s="229"/>
      <c r="K543" s="229"/>
      <c r="L543" s="229"/>
      <c r="M543" s="229"/>
      <c r="N543" s="229"/>
      <c r="O543" s="229"/>
      <c r="P543" s="229"/>
      <c r="Q543" s="229"/>
      <c r="R543" s="229"/>
      <c r="S543" s="229"/>
      <c r="T543" s="229"/>
      <c r="U543" s="229"/>
      <c r="V543" s="229"/>
      <c r="W543" s="229"/>
      <c r="X543" s="229"/>
      <c r="Y543" s="229"/>
      <c r="Z543" s="229"/>
      <c r="AA543" s="229"/>
      <c r="AB543" s="229"/>
      <c r="AC543" s="229"/>
      <c r="AD543" s="229"/>
      <c r="AE543" s="229"/>
      <c r="AF543" s="229"/>
      <c r="AG543" s="229"/>
      <c r="AH543" s="231"/>
    </row>
    <row r="544" spans="2:34">
      <c r="B544" s="229"/>
      <c r="C544" s="229"/>
      <c r="D544" s="229"/>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c r="AA544" s="229"/>
      <c r="AB544" s="229"/>
      <c r="AC544" s="229"/>
      <c r="AD544" s="229"/>
      <c r="AE544" s="229"/>
      <c r="AF544" s="229"/>
      <c r="AG544" s="229"/>
      <c r="AH544" s="231"/>
    </row>
    <row r="545" spans="2:34">
      <c r="B545" s="229"/>
      <c r="C545" s="229"/>
      <c r="D545" s="229"/>
      <c r="E545" s="229"/>
      <c r="F545" s="229"/>
      <c r="G545" s="229"/>
      <c r="H545" s="229"/>
      <c r="I545" s="229"/>
      <c r="J545" s="229"/>
      <c r="K545" s="229"/>
      <c r="L545" s="229"/>
      <c r="M545" s="229"/>
      <c r="N545" s="229"/>
      <c r="O545" s="229"/>
      <c r="P545" s="229"/>
      <c r="Q545" s="229"/>
      <c r="R545" s="229"/>
      <c r="S545" s="229"/>
      <c r="T545" s="229"/>
      <c r="U545" s="229"/>
      <c r="V545" s="229"/>
      <c r="W545" s="229"/>
      <c r="X545" s="229"/>
      <c r="Y545" s="229"/>
      <c r="Z545" s="229"/>
      <c r="AA545" s="229"/>
      <c r="AB545" s="229"/>
      <c r="AC545" s="229"/>
      <c r="AD545" s="229"/>
      <c r="AE545" s="229"/>
      <c r="AF545" s="229"/>
      <c r="AG545" s="229"/>
      <c r="AH545" s="231"/>
    </row>
    <row r="546" spans="2:34">
      <c r="B546" s="229"/>
      <c r="C546" s="229"/>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c r="AA546" s="229"/>
      <c r="AB546" s="229"/>
      <c r="AC546" s="229"/>
      <c r="AD546" s="229"/>
      <c r="AE546" s="229"/>
      <c r="AF546" s="229"/>
      <c r="AG546" s="229"/>
      <c r="AH546" s="231"/>
    </row>
    <row r="547" spans="2:34">
      <c r="B547" s="229"/>
      <c r="C547" s="229"/>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c r="AA547" s="229"/>
      <c r="AB547" s="229"/>
      <c r="AC547" s="229"/>
      <c r="AD547" s="229"/>
      <c r="AE547" s="229"/>
      <c r="AF547" s="229"/>
      <c r="AG547" s="229"/>
      <c r="AH547" s="231"/>
    </row>
    <row r="548" spans="2:34">
      <c r="B548" s="229"/>
      <c r="C548" s="229"/>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c r="AF548" s="229"/>
      <c r="AG548" s="229"/>
      <c r="AH548" s="231"/>
    </row>
    <row r="549" spans="2:34">
      <c r="B549" s="229"/>
      <c r="C549" s="229"/>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c r="AE549" s="229"/>
      <c r="AF549" s="229"/>
      <c r="AG549" s="229"/>
      <c r="AH549" s="231"/>
    </row>
    <row r="550" spans="2:34">
      <c r="B550" s="229"/>
      <c r="C550" s="229"/>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c r="AE550" s="229"/>
      <c r="AF550" s="229"/>
      <c r="AG550" s="229"/>
      <c r="AH550" s="231"/>
    </row>
    <row r="551" spans="2:34">
      <c r="B551" s="229"/>
      <c r="C551" s="229"/>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c r="AE551" s="229"/>
      <c r="AF551" s="229"/>
      <c r="AG551" s="229"/>
      <c r="AH551" s="231"/>
    </row>
    <row r="552" spans="2:34">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c r="AF552" s="229"/>
      <c r="AG552" s="229"/>
      <c r="AH552" s="231"/>
    </row>
    <row r="553" spans="2:34">
      <c r="B553" s="229"/>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c r="AF553" s="229"/>
      <c r="AG553" s="229"/>
      <c r="AH553" s="231"/>
    </row>
    <row r="554" spans="2:34">
      <c r="B554" s="229"/>
      <c r="C554" s="229"/>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c r="AE554" s="229"/>
      <c r="AF554" s="229"/>
      <c r="AG554" s="229"/>
      <c r="AH554" s="231"/>
    </row>
    <row r="555" spans="2:34">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c r="AE555" s="229"/>
      <c r="AF555" s="229"/>
      <c r="AG555" s="229"/>
      <c r="AH555" s="231"/>
    </row>
    <row r="556" spans="2:34">
      <c r="B556" s="229"/>
      <c r="C556" s="229"/>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c r="AA556" s="229"/>
      <c r="AB556" s="229"/>
      <c r="AC556" s="229"/>
      <c r="AD556" s="229"/>
      <c r="AE556" s="229"/>
      <c r="AF556" s="229"/>
      <c r="AG556" s="229"/>
      <c r="AH556" s="231"/>
    </row>
    <row r="557" spans="2:34">
      <c r="B557" s="229"/>
      <c r="C557" s="229"/>
      <c r="D557" s="229"/>
      <c r="E557" s="229"/>
      <c r="F557" s="229"/>
      <c r="G557" s="229"/>
      <c r="H557" s="229"/>
      <c r="I557" s="229"/>
      <c r="J557" s="229"/>
      <c r="K557" s="229"/>
      <c r="L557" s="229"/>
      <c r="M557" s="229"/>
      <c r="N557" s="229"/>
      <c r="O557" s="229"/>
      <c r="P557" s="229"/>
      <c r="Q557" s="229"/>
      <c r="R557" s="229"/>
      <c r="S557" s="229"/>
      <c r="T557" s="229"/>
      <c r="U557" s="229"/>
      <c r="V557" s="229"/>
      <c r="W557" s="229"/>
      <c r="X557" s="229"/>
      <c r="Y557" s="229"/>
      <c r="Z557" s="229"/>
      <c r="AA557" s="229"/>
      <c r="AB557" s="229"/>
      <c r="AC557" s="229"/>
      <c r="AD557" s="229"/>
      <c r="AE557" s="229"/>
      <c r="AF557" s="229"/>
      <c r="AG557" s="229"/>
      <c r="AH557" s="231"/>
    </row>
    <row r="558" spans="2:34">
      <c r="B558" s="229"/>
      <c r="C558" s="229"/>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c r="AA558" s="229"/>
      <c r="AB558" s="229"/>
      <c r="AC558" s="229"/>
      <c r="AD558" s="229"/>
      <c r="AE558" s="229"/>
      <c r="AF558" s="229"/>
      <c r="AG558" s="229"/>
      <c r="AH558" s="231"/>
    </row>
    <row r="559" spans="2:34">
      <c r="B559" s="229"/>
      <c r="C559" s="229"/>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31"/>
    </row>
    <row r="560" spans="2:34">
      <c r="B560" s="229"/>
      <c r="C560" s="229"/>
      <c r="D560" s="229"/>
      <c r="E560" s="229"/>
      <c r="F560" s="229"/>
      <c r="G560" s="229"/>
      <c r="H560" s="229"/>
      <c r="I560" s="229"/>
      <c r="J560" s="229"/>
      <c r="K560" s="229"/>
      <c r="L560" s="229"/>
      <c r="M560" s="229"/>
      <c r="N560" s="229"/>
      <c r="O560" s="229"/>
      <c r="P560" s="229"/>
      <c r="Q560" s="229"/>
      <c r="R560" s="229"/>
      <c r="S560" s="229"/>
      <c r="T560" s="229"/>
      <c r="U560" s="229"/>
      <c r="V560" s="229"/>
      <c r="W560" s="229"/>
      <c r="X560" s="229"/>
      <c r="Y560" s="229"/>
      <c r="Z560" s="229"/>
      <c r="AA560" s="229"/>
      <c r="AB560" s="229"/>
      <c r="AC560" s="229"/>
      <c r="AD560" s="229"/>
      <c r="AE560" s="229"/>
      <c r="AF560" s="229"/>
      <c r="AG560" s="229"/>
      <c r="AH560" s="231"/>
    </row>
    <row r="561" spans="2:34">
      <c r="B561" s="229"/>
      <c r="C561" s="229"/>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c r="AE561" s="229"/>
      <c r="AF561" s="229"/>
      <c r="AG561" s="229"/>
      <c r="AH561" s="231"/>
    </row>
    <row r="562" spans="2:34">
      <c r="B562" s="229"/>
      <c r="C562" s="229"/>
      <c r="D562" s="229"/>
      <c r="E562" s="229"/>
      <c r="F562" s="229"/>
      <c r="G562" s="229"/>
      <c r="H562" s="229"/>
      <c r="I562" s="229"/>
      <c r="J562" s="229"/>
      <c r="K562" s="229"/>
      <c r="L562" s="229"/>
      <c r="M562" s="229"/>
      <c r="N562" s="229"/>
      <c r="O562" s="229"/>
      <c r="P562" s="229"/>
      <c r="Q562" s="229"/>
      <c r="R562" s="229"/>
      <c r="S562" s="229"/>
      <c r="T562" s="229"/>
      <c r="U562" s="229"/>
      <c r="V562" s="229"/>
      <c r="W562" s="229"/>
      <c r="X562" s="229"/>
      <c r="Y562" s="229"/>
      <c r="Z562" s="229"/>
      <c r="AA562" s="229"/>
      <c r="AB562" s="229"/>
      <c r="AC562" s="229"/>
      <c r="AD562" s="229"/>
      <c r="AE562" s="229"/>
      <c r="AF562" s="229"/>
      <c r="AG562" s="229"/>
      <c r="AH562" s="231"/>
    </row>
    <row r="563" spans="2:34">
      <c r="B563" s="229"/>
      <c r="C563" s="229"/>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c r="AF563" s="229"/>
      <c r="AG563" s="229"/>
      <c r="AH563" s="231"/>
    </row>
    <row r="564" spans="2:34">
      <c r="B564" s="229"/>
      <c r="C564" s="229"/>
      <c r="D564" s="229"/>
      <c r="E564" s="229"/>
      <c r="F564" s="229"/>
      <c r="G564" s="229"/>
      <c r="H564" s="229"/>
      <c r="I564" s="229"/>
      <c r="J564" s="229"/>
      <c r="K564" s="229"/>
      <c r="L564" s="229"/>
      <c r="M564" s="229"/>
      <c r="N564" s="229"/>
      <c r="O564" s="229"/>
      <c r="P564" s="229"/>
      <c r="Q564" s="229"/>
      <c r="R564" s="229"/>
      <c r="S564" s="229"/>
      <c r="T564" s="229"/>
      <c r="U564" s="229"/>
      <c r="V564" s="229"/>
      <c r="W564" s="229"/>
      <c r="X564" s="229"/>
      <c r="Y564" s="229"/>
      <c r="Z564" s="229"/>
      <c r="AA564" s="229"/>
      <c r="AB564" s="229"/>
      <c r="AC564" s="229"/>
      <c r="AD564" s="229"/>
      <c r="AE564" s="229"/>
      <c r="AF564" s="229"/>
      <c r="AG564" s="229"/>
      <c r="AH564" s="231"/>
    </row>
    <row r="565" spans="2:34">
      <c r="B565" s="229"/>
      <c r="C565" s="229"/>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c r="AA565" s="229"/>
      <c r="AB565" s="229"/>
      <c r="AC565" s="229"/>
      <c r="AD565" s="229"/>
      <c r="AE565" s="229"/>
      <c r="AF565" s="229"/>
      <c r="AG565" s="229"/>
      <c r="AH565" s="231"/>
    </row>
    <row r="566" spans="2:34">
      <c r="B566" s="229"/>
      <c r="C566" s="229"/>
      <c r="D566" s="229"/>
      <c r="E566" s="229"/>
      <c r="F566" s="229"/>
      <c r="G566" s="229"/>
      <c r="H566" s="229"/>
      <c r="I566" s="229"/>
      <c r="J566" s="229"/>
      <c r="K566" s="229"/>
      <c r="L566" s="229"/>
      <c r="M566" s="229"/>
      <c r="N566" s="229"/>
      <c r="O566" s="229"/>
      <c r="P566" s="229"/>
      <c r="Q566" s="229"/>
      <c r="R566" s="229"/>
      <c r="S566" s="229"/>
      <c r="T566" s="229"/>
      <c r="U566" s="229"/>
      <c r="V566" s="229"/>
      <c r="W566" s="229"/>
      <c r="X566" s="229"/>
      <c r="Y566" s="229"/>
      <c r="Z566" s="229"/>
      <c r="AA566" s="229"/>
      <c r="AB566" s="229"/>
      <c r="AC566" s="229"/>
      <c r="AD566" s="229"/>
      <c r="AE566" s="229"/>
      <c r="AF566" s="229"/>
      <c r="AG566" s="229"/>
      <c r="AH566" s="231"/>
    </row>
    <row r="567" spans="2:34">
      <c r="B567" s="229"/>
      <c r="C567" s="229"/>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E567" s="229"/>
      <c r="AF567" s="229"/>
      <c r="AG567" s="229"/>
      <c r="AH567" s="231"/>
    </row>
    <row r="568" spans="2:34">
      <c r="B568" s="229"/>
      <c r="C568" s="229"/>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c r="AA568" s="229"/>
      <c r="AB568" s="229"/>
      <c r="AC568" s="229"/>
      <c r="AD568" s="229"/>
      <c r="AE568" s="229"/>
      <c r="AF568" s="229"/>
      <c r="AG568" s="229"/>
      <c r="AH568" s="231"/>
    </row>
    <row r="569" spans="2:34">
      <c r="B569" s="229"/>
      <c r="C569" s="229"/>
      <c r="D569" s="229"/>
      <c r="E569" s="229"/>
      <c r="F569" s="229"/>
      <c r="G569" s="229"/>
      <c r="H569" s="229"/>
      <c r="I569" s="229"/>
      <c r="J569" s="229"/>
      <c r="K569" s="229"/>
      <c r="L569" s="229"/>
      <c r="M569" s="229"/>
      <c r="N569" s="229"/>
      <c r="O569" s="229"/>
      <c r="P569" s="229"/>
      <c r="Q569" s="229"/>
      <c r="R569" s="229"/>
      <c r="S569" s="229"/>
      <c r="T569" s="229"/>
      <c r="U569" s="229"/>
      <c r="V569" s="229"/>
      <c r="W569" s="229"/>
      <c r="X569" s="229"/>
      <c r="Y569" s="229"/>
      <c r="Z569" s="229"/>
      <c r="AA569" s="229"/>
      <c r="AB569" s="229"/>
      <c r="AC569" s="229"/>
      <c r="AD569" s="229"/>
      <c r="AE569" s="229"/>
      <c r="AF569" s="229"/>
      <c r="AG569" s="229"/>
      <c r="AH569" s="231"/>
    </row>
    <row r="570" spans="2:34">
      <c r="B570" s="229"/>
      <c r="C570" s="229"/>
      <c r="D570" s="229"/>
      <c r="E570" s="229"/>
      <c r="F570" s="229"/>
      <c r="G570" s="229"/>
      <c r="H570" s="229"/>
      <c r="I570" s="229"/>
      <c r="J570" s="229"/>
      <c r="K570" s="229"/>
      <c r="L570" s="229"/>
      <c r="M570" s="229"/>
      <c r="N570" s="229"/>
      <c r="O570" s="229"/>
      <c r="P570" s="229"/>
      <c r="Q570" s="229"/>
      <c r="R570" s="229"/>
      <c r="S570" s="229"/>
      <c r="T570" s="229"/>
      <c r="U570" s="229"/>
      <c r="V570" s="229"/>
      <c r="W570" s="229"/>
      <c r="X570" s="229"/>
      <c r="Y570" s="229"/>
      <c r="Z570" s="229"/>
      <c r="AA570" s="229"/>
      <c r="AB570" s="229"/>
      <c r="AC570" s="229"/>
      <c r="AD570" s="229"/>
      <c r="AE570" s="229"/>
      <c r="AF570" s="229"/>
      <c r="AG570" s="229"/>
      <c r="AH570" s="231"/>
    </row>
    <row r="571" spans="2:34">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c r="AA571" s="229"/>
      <c r="AB571" s="229"/>
      <c r="AC571" s="229"/>
      <c r="AD571" s="229"/>
      <c r="AE571" s="229"/>
      <c r="AF571" s="229"/>
      <c r="AG571" s="229"/>
      <c r="AH571" s="231"/>
    </row>
    <row r="572" spans="2:34">
      <c r="B572" s="229"/>
      <c r="C572" s="229"/>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c r="AE572" s="229"/>
      <c r="AF572" s="229"/>
      <c r="AG572" s="229"/>
      <c r="AH572" s="231"/>
    </row>
    <row r="573" spans="2:34">
      <c r="B573" s="229"/>
      <c r="C573" s="229"/>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c r="AA573" s="229"/>
      <c r="AB573" s="229"/>
      <c r="AC573" s="229"/>
      <c r="AD573" s="229"/>
      <c r="AE573" s="229"/>
      <c r="AF573" s="229"/>
      <c r="AG573" s="229"/>
      <c r="AH573" s="231"/>
    </row>
    <row r="574" spans="2:34">
      <c r="B574" s="229"/>
      <c r="C574" s="229"/>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c r="AE574" s="229"/>
      <c r="AF574" s="229"/>
      <c r="AG574" s="229"/>
      <c r="AH574" s="231"/>
    </row>
    <row r="575" spans="2:34">
      <c r="B575" s="229"/>
      <c r="C575" s="229"/>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29"/>
      <c r="AG575" s="229"/>
      <c r="AH575" s="231"/>
    </row>
    <row r="576" spans="2:34">
      <c r="B576" s="229"/>
      <c r="C576" s="229"/>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c r="AE576" s="229"/>
      <c r="AF576" s="229"/>
      <c r="AG576" s="229"/>
      <c r="AH576" s="231"/>
    </row>
    <row r="577" spans="2:34">
      <c r="B577" s="229"/>
      <c r="C577" s="229"/>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c r="AE577" s="229"/>
      <c r="AF577" s="229"/>
      <c r="AG577" s="229"/>
      <c r="AH577" s="231"/>
    </row>
    <row r="578" spans="2:34">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c r="AA578" s="229"/>
      <c r="AB578" s="229"/>
      <c r="AC578" s="229"/>
      <c r="AD578" s="229"/>
      <c r="AE578" s="229"/>
      <c r="AF578" s="229"/>
      <c r="AG578" s="229"/>
      <c r="AH578" s="231"/>
    </row>
    <row r="579" spans="2:34">
      <c r="B579" s="229"/>
      <c r="C579" s="229"/>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229"/>
      <c r="AA579" s="229"/>
      <c r="AB579" s="229"/>
      <c r="AC579" s="229"/>
      <c r="AD579" s="229"/>
      <c r="AE579" s="229"/>
      <c r="AF579" s="229"/>
      <c r="AG579" s="229"/>
      <c r="AH579" s="231"/>
    </row>
    <row r="580" spans="2:34">
      <c r="B580" s="229"/>
      <c r="C580" s="229"/>
      <c r="D580" s="229"/>
      <c r="E580" s="229"/>
      <c r="F580" s="229"/>
      <c r="G580" s="229"/>
      <c r="H580" s="229"/>
      <c r="I580" s="229"/>
      <c r="J580" s="229"/>
      <c r="K580" s="229"/>
      <c r="L580" s="229"/>
      <c r="M580" s="229"/>
      <c r="N580" s="229"/>
      <c r="O580" s="229"/>
      <c r="P580" s="229"/>
      <c r="Q580" s="229"/>
      <c r="R580" s="229"/>
      <c r="S580" s="229"/>
      <c r="T580" s="229"/>
      <c r="U580" s="229"/>
      <c r="V580" s="229"/>
      <c r="W580" s="229"/>
      <c r="X580" s="229"/>
      <c r="Y580" s="229"/>
      <c r="Z580" s="229"/>
      <c r="AA580" s="229"/>
      <c r="AB580" s="229"/>
      <c r="AC580" s="229"/>
      <c r="AD580" s="229"/>
      <c r="AE580" s="229"/>
      <c r="AF580" s="229"/>
      <c r="AG580" s="229"/>
      <c r="AH580" s="231"/>
    </row>
    <row r="581" spans="2:34">
      <c r="B581" s="229"/>
      <c r="C581" s="229"/>
      <c r="D581" s="229"/>
      <c r="E581" s="229"/>
      <c r="F581" s="229"/>
      <c r="G581" s="229"/>
      <c r="H581" s="229"/>
      <c r="I581" s="229"/>
      <c r="J581" s="229"/>
      <c r="K581" s="229"/>
      <c r="L581" s="229"/>
      <c r="M581" s="229"/>
      <c r="N581" s="229"/>
      <c r="O581" s="229"/>
      <c r="P581" s="229"/>
      <c r="Q581" s="229"/>
      <c r="R581" s="229"/>
      <c r="S581" s="229"/>
      <c r="T581" s="229"/>
      <c r="U581" s="229"/>
      <c r="V581" s="229"/>
      <c r="W581" s="229"/>
      <c r="X581" s="229"/>
      <c r="Y581" s="229"/>
      <c r="Z581" s="229"/>
      <c r="AA581" s="229"/>
      <c r="AB581" s="229"/>
      <c r="AC581" s="229"/>
      <c r="AD581" s="229"/>
      <c r="AE581" s="229"/>
      <c r="AF581" s="229"/>
      <c r="AG581" s="229"/>
      <c r="AH581" s="231"/>
    </row>
    <row r="582" spans="2:34">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c r="AE582" s="229"/>
      <c r="AF582" s="229"/>
      <c r="AG582" s="229"/>
      <c r="AH582" s="231"/>
    </row>
    <row r="583" spans="2:34">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c r="AF583" s="229"/>
      <c r="AG583" s="229"/>
      <c r="AH583" s="231"/>
    </row>
    <row r="584" spans="2:34">
      <c r="B584" s="229"/>
      <c r="C584" s="229"/>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c r="AH584" s="231"/>
    </row>
    <row r="585" spans="2:34">
      <c r="B585" s="229"/>
      <c r="C585" s="229"/>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c r="AE585" s="229"/>
      <c r="AF585" s="229"/>
      <c r="AG585" s="229"/>
      <c r="AH585" s="231"/>
    </row>
    <row r="586" spans="2:34">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c r="AH586" s="231"/>
    </row>
    <row r="587" spans="2:34">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c r="AA587" s="229"/>
      <c r="AB587" s="229"/>
      <c r="AC587" s="229"/>
      <c r="AD587" s="229"/>
      <c r="AE587" s="229"/>
      <c r="AF587" s="229"/>
      <c r="AG587" s="229"/>
      <c r="AH587" s="231"/>
    </row>
    <row r="588" spans="2:34">
      <c r="B588" s="229"/>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c r="AF588" s="229"/>
      <c r="AG588" s="229"/>
      <c r="AH588" s="231"/>
    </row>
    <row r="589" spans="2:34">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c r="AF589" s="229"/>
      <c r="AG589" s="229"/>
      <c r="AH589" s="231"/>
    </row>
    <row r="590" spans="2:34">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c r="AH590" s="231"/>
    </row>
    <row r="591" spans="2:34">
      <c r="B591" s="229"/>
      <c r="C591" s="229"/>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c r="AH591" s="231"/>
    </row>
    <row r="592" spans="2:34">
      <c r="B592" s="229"/>
      <c r="C592" s="229"/>
      <c r="D592" s="229"/>
      <c r="E592" s="229"/>
      <c r="F592" s="229"/>
      <c r="G592" s="229"/>
      <c r="H592" s="229"/>
      <c r="I592" s="229"/>
      <c r="J592" s="229"/>
      <c r="K592" s="229"/>
      <c r="L592" s="229"/>
      <c r="M592" s="229"/>
      <c r="N592" s="229"/>
      <c r="O592" s="229"/>
      <c r="P592" s="229"/>
      <c r="Q592" s="229"/>
      <c r="R592" s="229"/>
      <c r="S592" s="229"/>
      <c r="T592" s="229"/>
      <c r="U592" s="229"/>
      <c r="V592" s="229"/>
      <c r="W592" s="229"/>
      <c r="X592" s="229"/>
      <c r="Y592" s="229"/>
      <c r="Z592" s="229"/>
      <c r="AA592" s="229"/>
      <c r="AB592" s="229"/>
      <c r="AC592" s="229"/>
      <c r="AD592" s="229"/>
      <c r="AE592" s="229"/>
      <c r="AF592" s="229"/>
      <c r="AG592" s="229"/>
      <c r="AH592" s="231"/>
    </row>
    <row r="593" spans="2:34">
      <c r="B593" s="229"/>
      <c r="C593" s="229"/>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c r="AE593" s="229"/>
      <c r="AF593" s="229"/>
      <c r="AG593" s="229"/>
      <c r="AH593" s="231"/>
    </row>
    <row r="594" spans="2:34">
      <c r="B594" s="229"/>
      <c r="C594" s="229"/>
      <c r="D594" s="229"/>
      <c r="E594" s="229"/>
      <c r="F594" s="229"/>
      <c r="G594" s="229"/>
      <c r="H594" s="229"/>
      <c r="I594" s="229"/>
      <c r="J594" s="229"/>
      <c r="K594" s="229"/>
      <c r="L594" s="229"/>
      <c r="M594" s="229"/>
      <c r="N594" s="229"/>
      <c r="O594" s="229"/>
      <c r="P594" s="229"/>
      <c r="Q594" s="229"/>
      <c r="R594" s="229"/>
      <c r="S594" s="229"/>
      <c r="T594" s="229"/>
      <c r="U594" s="229"/>
      <c r="V594" s="229"/>
      <c r="W594" s="229"/>
      <c r="X594" s="229"/>
      <c r="Y594" s="229"/>
      <c r="Z594" s="229"/>
      <c r="AA594" s="229"/>
      <c r="AB594" s="229"/>
      <c r="AC594" s="229"/>
      <c r="AD594" s="229"/>
      <c r="AE594" s="229"/>
      <c r="AF594" s="229"/>
      <c r="AG594" s="229"/>
      <c r="AH594" s="231"/>
    </row>
    <row r="595" spans="2:34">
      <c r="B595" s="229"/>
      <c r="C595" s="229"/>
      <c r="D595" s="229"/>
      <c r="E595" s="229"/>
      <c r="F595" s="229"/>
      <c r="G595" s="229"/>
      <c r="H595" s="229"/>
      <c r="I595" s="229"/>
      <c r="J595" s="229"/>
      <c r="K595" s="229"/>
      <c r="L595" s="229"/>
      <c r="M595" s="229"/>
      <c r="N595" s="229"/>
      <c r="O595" s="229"/>
      <c r="P595" s="229"/>
      <c r="Q595" s="229"/>
      <c r="R595" s="229"/>
      <c r="S595" s="229"/>
      <c r="T595" s="229"/>
      <c r="U595" s="229"/>
      <c r="V595" s="229"/>
      <c r="W595" s="229"/>
      <c r="X595" s="229"/>
      <c r="Y595" s="229"/>
      <c r="Z595" s="229"/>
      <c r="AA595" s="229"/>
      <c r="AB595" s="229"/>
      <c r="AC595" s="229"/>
      <c r="AD595" s="229"/>
      <c r="AE595" s="229"/>
      <c r="AF595" s="229"/>
      <c r="AG595" s="229"/>
      <c r="AH595" s="231"/>
    </row>
    <row r="596" spans="2:34">
      <c r="B596" s="229"/>
      <c r="C596" s="229"/>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c r="AA596" s="229"/>
      <c r="AB596" s="229"/>
      <c r="AC596" s="229"/>
      <c r="AD596" s="229"/>
      <c r="AE596" s="229"/>
      <c r="AF596" s="229"/>
      <c r="AG596" s="229"/>
      <c r="AH596" s="231"/>
    </row>
    <row r="597" spans="2:34">
      <c r="B597" s="229"/>
      <c r="C597" s="229"/>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c r="AE597" s="229"/>
      <c r="AF597" s="229"/>
      <c r="AG597" s="229"/>
      <c r="AH597" s="231"/>
    </row>
    <row r="598" spans="2:34">
      <c r="B598" s="229"/>
      <c r="C598" s="229"/>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c r="AA598" s="229"/>
      <c r="AB598" s="229"/>
      <c r="AC598" s="229"/>
      <c r="AD598" s="229"/>
      <c r="AE598" s="229"/>
      <c r="AF598" s="229"/>
      <c r="AG598" s="229"/>
      <c r="AH598" s="231"/>
    </row>
    <row r="599" spans="2:34">
      <c r="B599" s="229"/>
      <c r="C599" s="229"/>
      <c r="D599" s="229"/>
      <c r="E599" s="229"/>
      <c r="F599" s="229"/>
      <c r="G599" s="229"/>
      <c r="H599" s="229"/>
      <c r="I599" s="229"/>
      <c r="J599" s="229"/>
      <c r="K599" s="229"/>
      <c r="L599" s="229"/>
      <c r="M599" s="229"/>
      <c r="N599" s="229"/>
      <c r="O599" s="229"/>
      <c r="P599" s="229"/>
      <c r="Q599" s="229"/>
      <c r="R599" s="229"/>
      <c r="S599" s="229"/>
      <c r="T599" s="229"/>
      <c r="U599" s="229"/>
      <c r="V599" s="229"/>
      <c r="W599" s="229"/>
      <c r="X599" s="229"/>
      <c r="Y599" s="229"/>
      <c r="Z599" s="229"/>
      <c r="AA599" s="229"/>
      <c r="AB599" s="229"/>
      <c r="AC599" s="229"/>
      <c r="AD599" s="229"/>
      <c r="AE599" s="229"/>
      <c r="AF599" s="229"/>
      <c r="AG599" s="229"/>
      <c r="AH599" s="231"/>
    </row>
    <row r="600" spans="2:34">
      <c r="B600" s="229"/>
      <c r="C600" s="229"/>
      <c r="D600" s="229"/>
      <c r="E600" s="229"/>
      <c r="F600" s="229"/>
      <c r="G600" s="229"/>
      <c r="H600" s="229"/>
      <c r="I600" s="229"/>
      <c r="J600" s="229"/>
      <c r="K600" s="229"/>
      <c r="L600" s="229"/>
      <c r="M600" s="229"/>
      <c r="N600" s="229"/>
      <c r="O600" s="229"/>
      <c r="P600" s="229"/>
      <c r="Q600" s="229"/>
      <c r="R600" s="229"/>
      <c r="S600" s="229"/>
      <c r="T600" s="229"/>
      <c r="U600" s="229"/>
      <c r="V600" s="229"/>
      <c r="W600" s="229"/>
      <c r="X600" s="229"/>
      <c r="Y600" s="229"/>
      <c r="Z600" s="229"/>
      <c r="AA600" s="229"/>
      <c r="AB600" s="229"/>
      <c r="AC600" s="229"/>
      <c r="AD600" s="229"/>
      <c r="AE600" s="229"/>
      <c r="AF600" s="229"/>
      <c r="AG600" s="229"/>
      <c r="AH600" s="231"/>
    </row>
    <row r="601" spans="2:34">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c r="AA601" s="229"/>
      <c r="AB601" s="229"/>
      <c r="AC601" s="229"/>
      <c r="AD601" s="229"/>
      <c r="AE601" s="229"/>
      <c r="AF601" s="229"/>
      <c r="AG601" s="229"/>
      <c r="AH601" s="231"/>
    </row>
    <row r="602" spans="2:34">
      <c r="B602" s="229"/>
      <c r="C602" s="229"/>
      <c r="D602" s="229"/>
      <c r="E602" s="229"/>
      <c r="F602" s="229"/>
      <c r="G602" s="229"/>
      <c r="H602" s="229"/>
      <c r="I602" s="229"/>
      <c r="J602" s="229"/>
      <c r="K602" s="229"/>
      <c r="L602" s="229"/>
      <c r="M602" s="229"/>
      <c r="N602" s="229"/>
      <c r="O602" s="229"/>
      <c r="P602" s="229"/>
      <c r="Q602" s="229"/>
      <c r="R602" s="229"/>
      <c r="S602" s="229"/>
      <c r="T602" s="229"/>
      <c r="U602" s="229"/>
      <c r="V602" s="229"/>
      <c r="W602" s="229"/>
      <c r="X602" s="229"/>
      <c r="Y602" s="229"/>
      <c r="Z602" s="229"/>
      <c r="AA602" s="229"/>
      <c r="AB602" s="229"/>
      <c r="AC602" s="229"/>
      <c r="AD602" s="229"/>
      <c r="AE602" s="229"/>
      <c r="AF602" s="229"/>
      <c r="AG602" s="229"/>
      <c r="AH602" s="231"/>
    </row>
    <row r="603" spans="2:34">
      <c r="B603" s="229"/>
      <c r="C603" s="229"/>
      <c r="D603" s="229"/>
      <c r="E603" s="229"/>
      <c r="F603" s="229"/>
      <c r="G603" s="229"/>
      <c r="H603" s="229"/>
      <c r="I603" s="229"/>
      <c r="J603" s="229"/>
      <c r="K603" s="229"/>
      <c r="L603" s="229"/>
      <c r="M603" s="229"/>
      <c r="N603" s="229"/>
      <c r="O603" s="229"/>
      <c r="P603" s="229"/>
      <c r="Q603" s="229"/>
      <c r="R603" s="229"/>
      <c r="S603" s="229"/>
      <c r="T603" s="229"/>
      <c r="U603" s="229"/>
      <c r="V603" s="229"/>
      <c r="W603" s="229"/>
      <c r="X603" s="229"/>
      <c r="Y603" s="229"/>
      <c r="Z603" s="229"/>
      <c r="AA603" s="229"/>
      <c r="AB603" s="229"/>
      <c r="AC603" s="229"/>
      <c r="AD603" s="229"/>
      <c r="AE603" s="229"/>
      <c r="AF603" s="229"/>
      <c r="AG603" s="229"/>
      <c r="AH603" s="231"/>
    </row>
    <row r="604" spans="2:34">
      <c r="B604" s="229"/>
      <c r="C604" s="229"/>
      <c r="D604" s="229"/>
      <c r="E604" s="229"/>
      <c r="F604" s="229"/>
      <c r="G604" s="229"/>
      <c r="H604" s="229"/>
      <c r="I604" s="229"/>
      <c r="J604" s="229"/>
      <c r="K604" s="229"/>
      <c r="L604" s="229"/>
      <c r="M604" s="229"/>
      <c r="N604" s="229"/>
      <c r="O604" s="229"/>
      <c r="P604" s="229"/>
      <c r="Q604" s="229"/>
      <c r="R604" s="229"/>
      <c r="S604" s="229"/>
      <c r="T604" s="229"/>
      <c r="U604" s="229"/>
      <c r="V604" s="229"/>
      <c r="W604" s="229"/>
      <c r="X604" s="229"/>
      <c r="Y604" s="229"/>
      <c r="Z604" s="229"/>
      <c r="AA604" s="229"/>
      <c r="AB604" s="229"/>
      <c r="AC604" s="229"/>
      <c r="AD604" s="229"/>
      <c r="AE604" s="229"/>
      <c r="AF604" s="229"/>
      <c r="AG604" s="229"/>
      <c r="AH604" s="231"/>
    </row>
    <row r="605" spans="2:34">
      <c r="B605" s="229"/>
      <c r="C605" s="229"/>
      <c r="D605" s="229"/>
      <c r="E605" s="229"/>
      <c r="F605" s="229"/>
      <c r="G605" s="229"/>
      <c r="H605" s="229"/>
      <c r="I605" s="229"/>
      <c r="J605" s="229"/>
      <c r="K605" s="229"/>
      <c r="L605" s="229"/>
      <c r="M605" s="229"/>
      <c r="N605" s="229"/>
      <c r="O605" s="229"/>
      <c r="P605" s="229"/>
      <c r="Q605" s="229"/>
      <c r="R605" s="229"/>
      <c r="S605" s="229"/>
      <c r="T605" s="229"/>
      <c r="U605" s="229"/>
      <c r="V605" s="229"/>
      <c r="W605" s="229"/>
      <c r="X605" s="229"/>
      <c r="Y605" s="229"/>
      <c r="Z605" s="229"/>
      <c r="AA605" s="229"/>
      <c r="AB605" s="229"/>
      <c r="AC605" s="229"/>
      <c r="AD605" s="229"/>
      <c r="AE605" s="229"/>
      <c r="AF605" s="229"/>
      <c r="AG605" s="229"/>
      <c r="AH605" s="231"/>
    </row>
    <row r="606" spans="2:34">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29"/>
      <c r="AC606" s="229"/>
      <c r="AD606" s="229"/>
      <c r="AE606" s="229"/>
      <c r="AF606" s="229"/>
      <c r="AG606" s="229"/>
      <c r="AH606" s="231"/>
    </row>
    <row r="607" spans="2:34">
      <c r="B607" s="229"/>
      <c r="C607" s="229"/>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31"/>
    </row>
    <row r="608" spans="2:34">
      <c r="B608" s="229"/>
      <c r="C608" s="229"/>
      <c r="D608" s="229"/>
      <c r="E608" s="229"/>
      <c r="F608" s="229"/>
      <c r="G608" s="229"/>
      <c r="H608" s="229"/>
      <c r="I608" s="229"/>
      <c r="J608" s="229"/>
      <c r="K608" s="229"/>
      <c r="L608" s="229"/>
      <c r="M608" s="229"/>
      <c r="N608" s="229"/>
      <c r="O608" s="229"/>
      <c r="P608" s="229"/>
      <c r="Q608" s="229"/>
      <c r="R608" s="229"/>
      <c r="S608" s="229"/>
      <c r="T608" s="229"/>
      <c r="U608" s="229"/>
      <c r="V608" s="229"/>
      <c r="W608" s="229"/>
      <c r="X608" s="229"/>
      <c r="Y608" s="229"/>
      <c r="Z608" s="229"/>
      <c r="AA608" s="229"/>
      <c r="AB608" s="229"/>
      <c r="AC608" s="229"/>
      <c r="AD608" s="229"/>
      <c r="AE608" s="229"/>
      <c r="AF608" s="229"/>
      <c r="AG608" s="229"/>
      <c r="AH608" s="231"/>
    </row>
    <row r="609" spans="2:34">
      <c r="B609" s="229"/>
      <c r="C609" s="229"/>
      <c r="D609" s="229"/>
      <c r="E609" s="229"/>
      <c r="F609" s="229"/>
      <c r="G609" s="229"/>
      <c r="H609" s="229"/>
      <c r="I609" s="229"/>
      <c r="J609" s="229"/>
      <c r="K609" s="229"/>
      <c r="L609" s="229"/>
      <c r="M609" s="229"/>
      <c r="N609" s="229"/>
      <c r="O609" s="229"/>
      <c r="P609" s="229"/>
      <c r="Q609" s="229"/>
      <c r="R609" s="229"/>
      <c r="S609" s="229"/>
      <c r="T609" s="229"/>
      <c r="U609" s="229"/>
      <c r="V609" s="229"/>
      <c r="W609" s="229"/>
      <c r="X609" s="229"/>
      <c r="Y609" s="229"/>
      <c r="Z609" s="229"/>
      <c r="AA609" s="229"/>
      <c r="AB609" s="229"/>
      <c r="AC609" s="229"/>
      <c r="AD609" s="229"/>
      <c r="AE609" s="229"/>
      <c r="AF609" s="229"/>
      <c r="AG609" s="229"/>
      <c r="AH609" s="231"/>
    </row>
    <row r="610" spans="2:34">
      <c r="B610" s="229"/>
      <c r="C610" s="229"/>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29"/>
      <c r="AA610" s="229"/>
      <c r="AB610" s="229"/>
      <c r="AC610" s="229"/>
      <c r="AD610" s="229"/>
      <c r="AE610" s="229"/>
      <c r="AF610" s="229"/>
      <c r="AG610" s="229"/>
      <c r="AH610" s="231"/>
    </row>
    <row r="611" spans="2:34">
      <c r="B611" s="229"/>
      <c r="C611" s="229"/>
      <c r="D611" s="229"/>
      <c r="E611" s="229"/>
      <c r="F611" s="229"/>
      <c r="G611" s="229"/>
      <c r="H611" s="229"/>
      <c r="I611" s="229"/>
      <c r="J611" s="229"/>
      <c r="K611" s="229"/>
      <c r="L611" s="229"/>
      <c r="M611" s="229"/>
      <c r="N611" s="229"/>
      <c r="O611" s="229"/>
      <c r="P611" s="229"/>
      <c r="Q611" s="229"/>
      <c r="R611" s="229"/>
      <c r="S611" s="229"/>
      <c r="T611" s="229"/>
      <c r="U611" s="229"/>
      <c r="V611" s="229"/>
      <c r="W611" s="229"/>
      <c r="X611" s="229"/>
      <c r="Y611" s="229"/>
      <c r="Z611" s="229"/>
      <c r="AA611" s="229"/>
      <c r="AB611" s="229"/>
      <c r="AC611" s="229"/>
      <c r="AD611" s="229"/>
      <c r="AE611" s="229"/>
      <c r="AF611" s="229"/>
      <c r="AG611" s="229"/>
      <c r="AH611" s="231"/>
    </row>
    <row r="612" spans="2:34">
      <c r="B612" s="229"/>
      <c r="C612" s="229"/>
      <c r="D612" s="229"/>
      <c r="E612" s="229"/>
      <c r="F612" s="229"/>
      <c r="G612" s="229"/>
      <c r="H612" s="229"/>
      <c r="I612" s="229"/>
      <c r="J612" s="229"/>
      <c r="K612" s="229"/>
      <c r="L612" s="229"/>
      <c r="M612" s="229"/>
      <c r="N612" s="229"/>
      <c r="O612" s="229"/>
      <c r="P612" s="229"/>
      <c r="Q612" s="229"/>
      <c r="R612" s="229"/>
      <c r="S612" s="229"/>
      <c r="T612" s="229"/>
      <c r="U612" s="229"/>
      <c r="V612" s="229"/>
      <c r="W612" s="229"/>
      <c r="X612" s="229"/>
      <c r="Y612" s="229"/>
      <c r="Z612" s="229"/>
      <c r="AA612" s="229"/>
      <c r="AB612" s="229"/>
      <c r="AC612" s="229"/>
      <c r="AD612" s="229"/>
      <c r="AE612" s="229"/>
      <c r="AF612" s="229"/>
      <c r="AG612" s="229"/>
      <c r="AH612" s="231"/>
    </row>
    <row r="613" spans="2:34">
      <c r="B613" s="229"/>
      <c r="C613" s="229"/>
      <c r="D613" s="229"/>
      <c r="E613" s="229"/>
      <c r="F613" s="229"/>
      <c r="G613" s="229"/>
      <c r="H613" s="229"/>
      <c r="I613" s="229"/>
      <c r="J613" s="229"/>
      <c r="K613" s="229"/>
      <c r="L613" s="229"/>
      <c r="M613" s="229"/>
      <c r="N613" s="229"/>
      <c r="O613" s="229"/>
      <c r="P613" s="229"/>
      <c r="Q613" s="229"/>
      <c r="R613" s="229"/>
      <c r="S613" s="229"/>
      <c r="T613" s="229"/>
      <c r="U613" s="229"/>
      <c r="V613" s="229"/>
      <c r="W613" s="229"/>
      <c r="X613" s="229"/>
      <c r="Y613" s="229"/>
      <c r="Z613" s="229"/>
      <c r="AA613" s="229"/>
      <c r="AB613" s="229"/>
      <c r="AC613" s="229"/>
      <c r="AD613" s="229"/>
      <c r="AE613" s="229"/>
      <c r="AF613" s="229"/>
      <c r="AG613" s="229"/>
      <c r="AH613" s="231"/>
    </row>
    <row r="614" spans="2:34">
      <c r="B614" s="229"/>
      <c r="C614" s="229"/>
      <c r="D614" s="229"/>
      <c r="E614" s="229"/>
      <c r="F614" s="229"/>
      <c r="G614" s="229"/>
      <c r="H614" s="229"/>
      <c r="I614" s="229"/>
      <c r="J614" s="229"/>
      <c r="K614" s="229"/>
      <c r="L614" s="229"/>
      <c r="M614" s="229"/>
      <c r="N614" s="229"/>
      <c r="O614" s="229"/>
      <c r="P614" s="229"/>
      <c r="Q614" s="229"/>
      <c r="R614" s="229"/>
      <c r="S614" s="229"/>
      <c r="T614" s="229"/>
      <c r="U614" s="229"/>
      <c r="V614" s="229"/>
      <c r="W614" s="229"/>
      <c r="X614" s="229"/>
      <c r="Y614" s="229"/>
      <c r="Z614" s="229"/>
      <c r="AA614" s="229"/>
      <c r="AB614" s="229"/>
      <c r="AC614" s="229"/>
      <c r="AD614" s="229"/>
      <c r="AE614" s="229"/>
      <c r="AF614" s="229"/>
      <c r="AG614" s="229"/>
      <c r="AH614" s="231"/>
    </row>
    <row r="615" spans="2:34">
      <c r="B615" s="229"/>
      <c r="C615" s="229"/>
      <c r="D615" s="229"/>
      <c r="E615" s="229"/>
      <c r="F615" s="229"/>
      <c r="G615" s="229"/>
      <c r="H615" s="229"/>
      <c r="I615" s="229"/>
      <c r="J615" s="229"/>
      <c r="K615" s="229"/>
      <c r="L615" s="229"/>
      <c r="M615" s="229"/>
      <c r="N615" s="229"/>
      <c r="O615" s="229"/>
      <c r="P615" s="229"/>
      <c r="Q615" s="229"/>
      <c r="R615" s="229"/>
      <c r="S615" s="229"/>
      <c r="T615" s="229"/>
      <c r="U615" s="229"/>
      <c r="V615" s="229"/>
      <c r="W615" s="229"/>
      <c r="X615" s="229"/>
      <c r="Y615" s="229"/>
      <c r="Z615" s="229"/>
      <c r="AA615" s="229"/>
      <c r="AB615" s="229"/>
      <c r="AC615" s="229"/>
      <c r="AD615" s="229"/>
      <c r="AE615" s="229"/>
      <c r="AF615" s="229"/>
      <c r="AG615" s="229"/>
      <c r="AH615" s="231"/>
    </row>
    <row r="616" spans="2:34">
      <c r="B616" s="229"/>
      <c r="C616" s="229"/>
      <c r="D616" s="229"/>
      <c r="E616" s="229"/>
      <c r="F616" s="229"/>
      <c r="G616" s="229"/>
      <c r="H616" s="229"/>
      <c r="I616" s="229"/>
      <c r="J616" s="229"/>
      <c r="K616" s="229"/>
      <c r="L616" s="229"/>
      <c r="M616" s="229"/>
      <c r="N616" s="229"/>
      <c r="O616" s="229"/>
      <c r="P616" s="229"/>
      <c r="Q616" s="229"/>
      <c r="R616" s="229"/>
      <c r="S616" s="229"/>
      <c r="T616" s="229"/>
      <c r="U616" s="229"/>
      <c r="V616" s="229"/>
      <c r="W616" s="229"/>
      <c r="X616" s="229"/>
      <c r="Y616" s="229"/>
      <c r="Z616" s="229"/>
      <c r="AA616" s="229"/>
      <c r="AB616" s="229"/>
      <c r="AC616" s="229"/>
      <c r="AD616" s="229"/>
      <c r="AE616" s="229"/>
      <c r="AF616" s="229"/>
      <c r="AG616" s="229"/>
      <c r="AH616" s="231"/>
    </row>
    <row r="617" spans="2:34">
      <c r="B617" s="229"/>
      <c r="C617" s="229"/>
      <c r="D617" s="229"/>
      <c r="E617" s="229"/>
      <c r="F617" s="229"/>
      <c r="G617" s="229"/>
      <c r="H617" s="229"/>
      <c r="I617" s="229"/>
      <c r="J617" s="229"/>
      <c r="K617" s="229"/>
      <c r="L617" s="229"/>
      <c r="M617" s="229"/>
      <c r="N617" s="229"/>
      <c r="O617" s="229"/>
      <c r="P617" s="229"/>
      <c r="Q617" s="229"/>
      <c r="R617" s="229"/>
      <c r="S617" s="229"/>
      <c r="T617" s="229"/>
      <c r="U617" s="229"/>
      <c r="V617" s="229"/>
      <c r="W617" s="229"/>
      <c r="X617" s="229"/>
      <c r="Y617" s="229"/>
      <c r="Z617" s="229"/>
      <c r="AA617" s="229"/>
      <c r="AB617" s="229"/>
      <c r="AC617" s="229"/>
      <c r="AD617" s="229"/>
      <c r="AE617" s="229"/>
      <c r="AF617" s="229"/>
      <c r="AG617" s="229"/>
      <c r="AH617" s="231"/>
    </row>
    <row r="618" spans="2:34">
      <c r="B618" s="229"/>
      <c r="C618" s="229"/>
      <c r="D618" s="229"/>
      <c r="E618" s="229"/>
      <c r="F618" s="229"/>
      <c r="G618" s="229"/>
      <c r="H618" s="229"/>
      <c r="I618" s="229"/>
      <c r="J618" s="229"/>
      <c r="K618" s="229"/>
      <c r="L618" s="229"/>
      <c r="M618" s="229"/>
      <c r="N618" s="229"/>
      <c r="O618" s="229"/>
      <c r="P618" s="229"/>
      <c r="Q618" s="229"/>
      <c r="R618" s="229"/>
      <c r="S618" s="229"/>
      <c r="T618" s="229"/>
      <c r="U618" s="229"/>
      <c r="V618" s="229"/>
      <c r="W618" s="229"/>
      <c r="X618" s="229"/>
      <c r="Y618" s="229"/>
      <c r="Z618" s="229"/>
      <c r="AA618" s="229"/>
      <c r="AB618" s="229"/>
      <c r="AC618" s="229"/>
      <c r="AD618" s="229"/>
      <c r="AE618" s="229"/>
      <c r="AF618" s="229"/>
      <c r="AG618" s="229"/>
      <c r="AH618" s="231"/>
    </row>
    <row r="619" spans="2:34">
      <c r="B619" s="229"/>
      <c r="C619" s="229"/>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c r="AA619" s="229"/>
      <c r="AB619" s="229"/>
      <c r="AC619" s="229"/>
      <c r="AD619" s="229"/>
      <c r="AE619" s="229"/>
      <c r="AF619" s="229"/>
      <c r="AG619" s="229"/>
      <c r="AH619" s="231"/>
    </row>
    <row r="620" spans="2:34">
      <c r="B620" s="229"/>
      <c r="C620" s="229"/>
      <c r="D620" s="229"/>
      <c r="E620" s="229"/>
      <c r="F620" s="229"/>
      <c r="G620" s="229"/>
      <c r="H620" s="229"/>
      <c r="I620" s="229"/>
      <c r="J620" s="229"/>
      <c r="K620" s="229"/>
      <c r="L620" s="229"/>
      <c r="M620" s="229"/>
      <c r="N620" s="229"/>
      <c r="O620" s="229"/>
      <c r="P620" s="229"/>
      <c r="Q620" s="229"/>
      <c r="R620" s="229"/>
      <c r="S620" s="229"/>
      <c r="T620" s="229"/>
      <c r="U620" s="229"/>
      <c r="V620" s="229"/>
      <c r="W620" s="229"/>
      <c r="X620" s="229"/>
      <c r="Y620" s="229"/>
      <c r="Z620" s="229"/>
      <c r="AA620" s="229"/>
      <c r="AB620" s="229"/>
      <c r="AC620" s="229"/>
      <c r="AD620" s="229"/>
      <c r="AE620" s="229"/>
      <c r="AF620" s="229"/>
      <c r="AG620" s="229"/>
      <c r="AH620" s="231"/>
    </row>
    <row r="621" spans="2:34">
      <c r="B621" s="229"/>
      <c r="C621" s="229"/>
      <c r="D621" s="229"/>
      <c r="E621" s="229"/>
      <c r="F621" s="229"/>
      <c r="G621" s="229"/>
      <c r="H621" s="229"/>
      <c r="I621" s="229"/>
      <c r="J621" s="229"/>
      <c r="K621" s="229"/>
      <c r="L621" s="229"/>
      <c r="M621" s="229"/>
      <c r="N621" s="229"/>
      <c r="O621" s="229"/>
      <c r="P621" s="229"/>
      <c r="Q621" s="229"/>
      <c r="R621" s="229"/>
      <c r="S621" s="229"/>
      <c r="T621" s="229"/>
      <c r="U621" s="229"/>
      <c r="V621" s="229"/>
      <c r="W621" s="229"/>
      <c r="X621" s="229"/>
      <c r="Y621" s="229"/>
      <c r="Z621" s="229"/>
      <c r="AA621" s="229"/>
      <c r="AB621" s="229"/>
      <c r="AC621" s="229"/>
      <c r="AD621" s="229"/>
      <c r="AE621" s="229"/>
      <c r="AF621" s="229"/>
      <c r="AG621" s="229"/>
      <c r="AH621" s="231"/>
    </row>
    <row r="622" spans="2:34">
      <c r="B622" s="229"/>
      <c r="C622" s="229"/>
      <c r="D622" s="229"/>
      <c r="E622" s="229"/>
      <c r="F622" s="229"/>
      <c r="G622" s="229"/>
      <c r="H622" s="229"/>
      <c r="I622" s="229"/>
      <c r="J622" s="229"/>
      <c r="K622" s="229"/>
      <c r="L622" s="229"/>
      <c r="M622" s="229"/>
      <c r="N622" s="229"/>
      <c r="O622" s="229"/>
      <c r="P622" s="229"/>
      <c r="Q622" s="229"/>
      <c r="R622" s="229"/>
      <c r="S622" s="229"/>
      <c r="T622" s="229"/>
      <c r="U622" s="229"/>
      <c r="V622" s="229"/>
      <c r="W622" s="229"/>
      <c r="X622" s="229"/>
      <c r="Y622" s="229"/>
      <c r="Z622" s="229"/>
      <c r="AA622" s="229"/>
      <c r="AB622" s="229"/>
      <c r="AC622" s="229"/>
      <c r="AD622" s="229"/>
      <c r="AE622" s="229"/>
      <c r="AF622" s="229"/>
      <c r="AG622" s="229"/>
      <c r="AH622" s="231"/>
    </row>
    <row r="623" spans="2:34">
      <c r="B623" s="229"/>
      <c r="C623" s="229"/>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c r="AA623" s="229"/>
      <c r="AB623" s="229"/>
      <c r="AC623" s="229"/>
      <c r="AD623" s="229"/>
      <c r="AE623" s="229"/>
      <c r="AF623" s="229"/>
      <c r="AG623" s="229"/>
      <c r="AH623" s="231"/>
    </row>
    <row r="624" spans="2:34">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c r="AF624" s="229"/>
      <c r="AG624" s="229"/>
      <c r="AH624" s="231"/>
    </row>
    <row r="625" spans="2:34">
      <c r="B625" s="229"/>
      <c r="C625" s="229"/>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c r="AA625" s="229"/>
      <c r="AB625" s="229"/>
      <c r="AC625" s="229"/>
      <c r="AD625" s="229"/>
      <c r="AE625" s="229"/>
      <c r="AF625" s="229"/>
      <c r="AG625" s="229"/>
      <c r="AH625" s="231"/>
    </row>
    <row r="626" spans="2:34">
      <c r="B626" s="229"/>
      <c r="C626" s="229"/>
      <c r="D626" s="229"/>
      <c r="E626" s="229"/>
      <c r="F626" s="229"/>
      <c r="G626" s="229"/>
      <c r="H626" s="229"/>
      <c r="I626" s="229"/>
      <c r="J626" s="229"/>
      <c r="K626" s="229"/>
      <c r="L626" s="229"/>
      <c r="M626" s="229"/>
      <c r="N626" s="229"/>
      <c r="O626" s="229"/>
      <c r="P626" s="229"/>
      <c r="Q626" s="229"/>
      <c r="R626" s="229"/>
      <c r="S626" s="229"/>
      <c r="T626" s="229"/>
      <c r="U626" s="229"/>
      <c r="V626" s="229"/>
      <c r="W626" s="229"/>
      <c r="X626" s="229"/>
      <c r="Y626" s="229"/>
      <c r="Z626" s="229"/>
      <c r="AA626" s="229"/>
      <c r="AB626" s="229"/>
      <c r="AC626" s="229"/>
      <c r="AD626" s="229"/>
      <c r="AE626" s="229"/>
      <c r="AF626" s="229"/>
      <c r="AG626" s="229"/>
      <c r="AH626" s="231"/>
    </row>
    <row r="627" spans="2:34">
      <c r="B627" s="229"/>
      <c r="C627" s="229"/>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c r="AA627" s="229"/>
      <c r="AB627" s="229"/>
      <c r="AC627" s="229"/>
      <c r="AD627" s="229"/>
      <c r="AE627" s="229"/>
      <c r="AF627" s="229"/>
      <c r="AG627" s="229"/>
      <c r="AH627" s="231"/>
    </row>
    <row r="628" spans="2:34">
      <c r="B628" s="229"/>
      <c r="C628" s="229"/>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c r="AA628" s="229"/>
      <c r="AB628" s="229"/>
      <c r="AC628" s="229"/>
      <c r="AD628" s="229"/>
      <c r="AE628" s="229"/>
      <c r="AF628" s="229"/>
      <c r="AG628" s="229"/>
      <c r="AH628" s="231"/>
    </row>
    <row r="629" spans="2:34">
      <c r="B629" s="229"/>
      <c r="C629" s="229"/>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c r="AA629" s="229"/>
      <c r="AB629" s="229"/>
      <c r="AC629" s="229"/>
      <c r="AD629" s="229"/>
      <c r="AE629" s="229"/>
      <c r="AF629" s="229"/>
      <c r="AG629" s="229"/>
      <c r="AH629" s="231"/>
    </row>
    <row r="630" spans="2:34">
      <c r="B630" s="229"/>
      <c r="C630" s="229"/>
      <c r="D630" s="229"/>
      <c r="E630" s="229"/>
      <c r="F630" s="229"/>
      <c r="G630" s="229"/>
      <c r="H630" s="229"/>
      <c r="I630" s="229"/>
      <c r="J630" s="229"/>
      <c r="K630" s="229"/>
      <c r="L630" s="229"/>
      <c r="M630" s="229"/>
      <c r="N630" s="229"/>
      <c r="O630" s="229"/>
      <c r="P630" s="229"/>
      <c r="Q630" s="229"/>
      <c r="R630" s="229"/>
      <c r="S630" s="229"/>
      <c r="T630" s="229"/>
      <c r="U630" s="229"/>
      <c r="V630" s="229"/>
      <c r="W630" s="229"/>
      <c r="X630" s="229"/>
      <c r="Y630" s="229"/>
      <c r="Z630" s="229"/>
      <c r="AA630" s="229"/>
      <c r="AB630" s="229"/>
      <c r="AC630" s="229"/>
      <c r="AD630" s="229"/>
      <c r="AE630" s="229"/>
      <c r="AF630" s="229"/>
      <c r="AG630" s="229"/>
      <c r="AH630" s="231"/>
    </row>
    <row r="631" spans="2:34">
      <c r="B631" s="229"/>
      <c r="C631" s="229"/>
      <c r="D631" s="229"/>
      <c r="E631" s="229"/>
      <c r="F631" s="229"/>
      <c r="G631" s="229"/>
      <c r="H631" s="229"/>
      <c r="I631" s="229"/>
      <c r="J631" s="229"/>
      <c r="K631" s="229"/>
      <c r="L631" s="229"/>
      <c r="M631" s="229"/>
      <c r="N631" s="229"/>
      <c r="O631" s="229"/>
      <c r="P631" s="229"/>
      <c r="Q631" s="229"/>
      <c r="R631" s="229"/>
      <c r="S631" s="229"/>
      <c r="T631" s="229"/>
      <c r="U631" s="229"/>
      <c r="V631" s="229"/>
      <c r="W631" s="229"/>
      <c r="X631" s="229"/>
      <c r="Y631" s="229"/>
      <c r="Z631" s="229"/>
      <c r="AA631" s="229"/>
      <c r="AB631" s="229"/>
      <c r="AC631" s="229"/>
      <c r="AD631" s="229"/>
      <c r="AE631" s="229"/>
      <c r="AF631" s="229"/>
      <c r="AG631" s="229"/>
      <c r="AH631" s="231"/>
    </row>
    <row r="632" spans="2:34">
      <c r="B632" s="229"/>
      <c r="C632" s="229"/>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c r="AA632" s="229"/>
      <c r="AB632" s="229"/>
      <c r="AC632" s="229"/>
      <c r="AD632" s="229"/>
      <c r="AE632" s="229"/>
      <c r="AF632" s="229"/>
      <c r="AG632" s="229"/>
      <c r="AH632" s="231"/>
    </row>
    <row r="633" spans="2:34">
      <c r="B633" s="229"/>
      <c r="C633" s="229"/>
      <c r="D633" s="229"/>
      <c r="E633" s="229"/>
      <c r="F633" s="229"/>
      <c r="G633" s="229"/>
      <c r="H633" s="229"/>
      <c r="I633" s="229"/>
      <c r="J633" s="229"/>
      <c r="K633" s="229"/>
      <c r="L633" s="229"/>
      <c r="M633" s="229"/>
      <c r="N633" s="229"/>
      <c r="O633" s="229"/>
      <c r="P633" s="229"/>
      <c r="Q633" s="229"/>
      <c r="R633" s="229"/>
      <c r="S633" s="229"/>
      <c r="T633" s="229"/>
      <c r="U633" s="229"/>
      <c r="V633" s="229"/>
      <c r="W633" s="229"/>
      <c r="X633" s="229"/>
      <c r="Y633" s="229"/>
      <c r="Z633" s="229"/>
      <c r="AA633" s="229"/>
      <c r="AB633" s="229"/>
      <c r="AC633" s="229"/>
      <c r="AD633" s="229"/>
      <c r="AE633" s="229"/>
      <c r="AF633" s="229"/>
      <c r="AG633" s="229"/>
      <c r="AH633" s="231"/>
    </row>
    <row r="634" spans="2:34">
      <c r="B634" s="229"/>
      <c r="C634" s="229"/>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c r="AE634" s="229"/>
      <c r="AF634" s="229"/>
      <c r="AG634" s="229"/>
      <c r="AH634" s="231"/>
    </row>
    <row r="635" spans="2:34">
      <c r="B635" s="229"/>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c r="AE635" s="229"/>
      <c r="AF635" s="229"/>
      <c r="AG635" s="229"/>
      <c r="AH635" s="231"/>
    </row>
    <row r="636" spans="2:34">
      <c r="B636" s="229"/>
      <c r="C636" s="229"/>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c r="AA636" s="229"/>
      <c r="AB636" s="229"/>
      <c r="AC636" s="229"/>
      <c r="AD636" s="229"/>
      <c r="AE636" s="229"/>
      <c r="AF636" s="229"/>
      <c r="AG636" s="229"/>
      <c r="AH636" s="231"/>
    </row>
    <row r="637" spans="2:34">
      <c r="B637" s="229"/>
      <c r="C637" s="229"/>
      <c r="D637" s="229"/>
      <c r="E637" s="229"/>
      <c r="F637" s="229"/>
      <c r="G637" s="229"/>
      <c r="H637" s="229"/>
      <c r="I637" s="229"/>
      <c r="J637" s="229"/>
      <c r="K637" s="229"/>
      <c r="L637" s="229"/>
      <c r="M637" s="229"/>
      <c r="N637" s="229"/>
      <c r="O637" s="229"/>
      <c r="P637" s="229"/>
      <c r="Q637" s="229"/>
      <c r="R637" s="229"/>
      <c r="S637" s="229"/>
      <c r="T637" s="229"/>
      <c r="U637" s="229"/>
      <c r="V637" s="229"/>
      <c r="W637" s="229"/>
      <c r="X637" s="229"/>
      <c r="Y637" s="229"/>
      <c r="Z637" s="229"/>
      <c r="AA637" s="229"/>
      <c r="AB637" s="229"/>
      <c r="AC637" s="229"/>
      <c r="AD637" s="229"/>
      <c r="AE637" s="229"/>
      <c r="AF637" s="229"/>
      <c r="AG637" s="229"/>
      <c r="AH637" s="231"/>
    </row>
    <row r="638" spans="2:34">
      <c r="B638" s="229"/>
      <c r="C638" s="229"/>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c r="AE638" s="229"/>
      <c r="AF638" s="229"/>
      <c r="AG638" s="229"/>
      <c r="AH638" s="231"/>
    </row>
    <row r="639" spans="2:34">
      <c r="B639" s="229"/>
      <c r="C639" s="229"/>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c r="AA639" s="229"/>
      <c r="AB639" s="229"/>
      <c r="AC639" s="229"/>
      <c r="AD639" s="229"/>
      <c r="AE639" s="229"/>
      <c r="AF639" s="229"/>
      <c r="AG639" s="229"/>
      <c r="AH639" s="231"/>
    </row>
    <row r="640" spans="2:34">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c r="AE640" s="229"/>
      <c r="AF640" s="229"/>
      <c r="AG640" s="229"/>
      <c r="AH640" s="231"/>
    </row>
    <row r="641" spans="2:34">
      <c r="B641" s="229"/>
      <c r="C641" s="229"/>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c r="AE641" s="229"/>
      <c r="AF641" s="229"/>
      <c r="AG641" s="229"/>
      <c r="AH641" s="231"/>
    </row>
    <row r="642" spans="2:34">
      <c r="B642" s="229"/>
      <c r="C642" s="229"/>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c r="AA642" s="229"/>
      <c r="AB642" s="229"/>
      <c r="AC642" s="229"/>
      <c r="AD642" s="229"/>
      <c r="AE642" s="229"/>
      <c r="AF642" s="229"/>
      <c r="AG642" s="229"/>
      <c r="AH642" s="231"/>
    </row>
    <row r="643" spans="2:34">
      <c r="B643" s="229"/>
      <c r="C643" s="229"/>
      <c r="D643" s="229"/>
      <c r="E643" s="229"/>
      <c r="F643" s="229"/>
      <c r="G643" s="229"/>
      <c r="H643" s="229"/>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c r="AE643" s="229"/>
      <c r="AF643" s="229"/>
      <c r="AG643" s="229"/>
      <c r="AH643" s="231"/>
    </row>
    <row r="644" spans="2:34">
      <c r="B644" s="229"/>
      <c r="C644" s="229"/>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c r="AE644" s="229"/>
      <c r="AF644" s="229"/>
      <c r="AG644" s="229"/>
      <c r="AH644" s="231"/>
    </row>
    <row r="645" spans="2:34">
      <c r="B645" s="229"/>
      <c r="C645" s="229"/>
      <c r="D645" s="229"/>
      <c r="E645" s="229"/>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c r="AH645" s="231"/>
    </row>
    <row r="646" spans="2:34">
      <c r="B646" s="229"/>
      <c r="C646" s="229"/>
      <c r="D646" s="229"/>
      <c r="E646" s="229"/>
      <c r="F646" s="229"/>
      <c r="G646" s="229"/>
      <c r="H646" s="229"/>
      <c r="I646" s="229"/>
      <c r="J646" s="229"/>
      <c r="K646" s="229"/>
      <c r="L646" s="229"/>
      <c r="M646" s="229"/>
      <c r="N646" s="229"/>
      <c r="O646" s="229"/>
      <c r="P646" s="229"/>
      <c r="Q646" s="229"/>
      <c r="R646" s="229"/>
      <c r="S646" s="229"/>
      <c r="T646" s="229"/>
      <c r="U646" s="229"/>
      <c r="V646" s="229"/>
      <c r="W646" s="229"/>
      <c r="X646" s="229"/>
      <c r="Y646" s="229"/>
      <c r="Z646" s="229"/>
      <c r="AA646" s="229"/>
      <c r="AB646" s="229"/>
      <c r="AC646" s="229"/>
      <c r="AD646" s="229"/>
      <c r="AE646" s="229"/>
      <c r="AF646" s="229"/>
      <c r="AG646" s="229"/>
      <c r="AH646" s="231"/>
    </row>
    <row r="647" spans="2:34">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c r="AA647" s="229"/>
      <c r="AB647" s="229"/>
      <c r="AC647" s="229"/>
      <c r="AD647" s="229"/>
      <c r="AE647" s="229"/>
      <c r="AF647" s="229"/>
      <c r="AG647" s="229"/>
      <c r="AH647" s="231"/>
    </row>
    <row r="648" spans="2:34">
      <c r="B648" s="229"/>
      <c r="C648" s="229"/>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c r="AA648" s="229"/>
      <c r="AB648" s="229"/>
      <c r="AC648" s="229"/>
      <c r="AD648" s="229"/>
      <c r="AE648" s="229"/>
      <c r="AF648" s="229"/>
      <c r="AG648" s="229"/>
      <c r="AH648" s="231"/>
    </row>
    <row r="649" spans="2:34">
      <c r="B649" s="229"/>
      <c r="C649" s="229"/>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c r="AE649" s="229"/>
      <c r="AF649" s="229"/>
      <c r="AG649" s="229"/>
      <c r="AH649" s="231"/>
    </row>
    <row r="650" spans="2:34">
      <c r="B650" s="229"/>
      <c r="C650" s="229"/>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29"/>
      <c r="AG650" s="229"/>
      <c r="AH650" s="231"/>
    </row>
    <row r="651" spans="2:34">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c r="AE651" s="229"/>
      <c r="AF651" s="229"/>
      <c r="AG651" s="229"/>
      <c r="AH651" s="231"/>
    </row>
    <row r="652" spans="2:34">
      <c r="B652" s="229"/>
      <c r="C652" s="229"/>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c r="AA652" s="229"/>
      <c r="AB652" s="229"/>
      <c r="AC652" s="229"/>
      <c r="AD652" s="229"/>
      <c r="AE652" s="229"/>
      <c r="AF652" s="229"/>
      <c r="AG652" s="229"/>
      <c r="AH652" s="231"/>
    </row>
    <row r="653" spans="2:34">
      <c r="B653" s="229"/>
      <c r="C653" s="229"/>
      <c r="D653" s="229"/>
      <c r="E653" s="229"/>
      <c r="F653" s="229"/>
      <c r="G653" s="229"/>
      <c r="H653" s="229"/>
      <c r="I653" s="229"/>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31"/>
    </row>
    <row r="654" spans="2:34">
      <c r="B654" s="229"/>
      <c r="C654" s="229"/>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c r="AE654" s="229"/>
      <c r="AF654" s="229"/>
      <c r="AG654" s="229"/>
      <c r="AH654" s="231"/>
    </row>
    <row r="655" spans="2:34">
      <c r="B655" s="229"/>
      <c r="C655" s="229"/>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c r="AA655" s="229"/>
      <c r="AB655" s="229"/>
      <c r="AC655" s="229"/>
      <c r="AD655" s="229"/>
      <c r="AE655" s="229"/>
      <c r="AF655" s="229"/>
      <c r="AG655" s="229"/>
      <c r="AH655" s="231"/>
    </row>
    <row r="656" spans="2:34">
      <c r="B656" s="229"/>
      <c r="C656" s="229"/>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c r="AA656" s="229"/>
      <c r="AB656" s="229"/>
      <c r="AC656" s="229"/>
      <c r="AD656" s="229"/>
      <c r="AE656" s="229"/>
      <c r="AF656" s="229"/>
      <c r="AG656" s="229"/>
      <c r="AH656" s="231"/>
    </row>
    <row r="657" spans="2:34">
      <c r="B657" s="229"/>
      <c r="C657" s="229"/>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c r="AA657" s="229"/>
      <c r="AB657" s="229"/>
      <c r="AC657" s="229"/>
      <c r="AD657" s="229"/>
      <c r="AE657" s="229"/>
      <c r="AF657" s="229"/>
      <c r="AG657" s="229"/>
      <c r="AH657" s="231"/>
    </row>
    <row r="658" spans="2:34">
      <c r="B658" s="229"/>
      <c r="C658" s="229"/>
      <c r="D658" s="229"/>
      <c r="E658" s="229"/>
      <c r="F658" s="229"/>
      <c r="G658" s="229"/>
      <c r="H658" s="229"/>
      <c r="I658" s="229"/>
      <c r="J658" s="229"/>
      <c r="K658" s="229"/>
      <c r="L658" s="229"/>
      <c r="M658" s="229"/>
      <c r="N658" s="229"/>
      <c r="O658" s="229"/>
      <c r="P658" s="229"/>
      <c r="Q658" s="229"/>
      <c r="R658" s="229"/>
      <c r="S658" s="229"/>
      <c r="T658" s="229"/>
      <c r="U658" s="229"/>
      <c r="V658" s="229"/>
      <c r="W658" s="229"/>
      <c r="X658" s="229"/>
      <c r="Y658" s="229"/>
      <c r="Z658" s="229"/>
      <c r="AA658" s="229"/>
      <c r="AB658" s="229"/>
      <c r="AC658" s="229"/>
      <c r="AD658" s="229"/>
      <c r="AE658" s="229"/>
      <c r="AF658" s="229"/>
      <c r="AG658" s="229"/>
      <c r="AH658" s="231"/>
    </row>
    <row r="659" spans="2:34">
      <c r="B659" s="229"/>
      <c r="C659" s="229"/>
      <c r="D659" s="229"/>
      <c r="E659" s="229"/>
      <c r="F659" s="229"/>
      <c r="G659" s="229"/>
      <c r="H659" s="229"/>
      <c r="I659" s="229"/>
      <c r="J659" s="229"/>
      <c r="K659" s="229"/>
      <c r="L659" s="229"/>
      <c r="M659" s="229"/>
      <c r="N659" s="229"/>
      <c r="O659" s="229"/>
      <c r="P659" s="229"/>
      <c r="Q659" s="229"/>
      <c r="R659" s="229"/>
      <c r="S659" s="229"/>
      <c r="T659" s="229"/>
      <c r="U659" s="229"/>
      <c r="V659" s="229"/>
      <c r="W659" s="229"/>
      <c r="X659" s="229"/>
      <c r="Y659" s="229"/>
      <c r="Z659" s="229"/>
      <c r="AA659" s="229"/>
      <c r="AB659" s="229"/>
      <c r="AC659" s="229"/>
      <c r="AD659" s="229"/>
      <c r="AE659" s="229"/>
      <c r="AF659" s="229"/>
      <c r="AG659" s="229"/>
      <c r="AH659" s="231"/>
    </row>
    <row r="660" spans="2:34">
      <c r="B660" s="229"/>
      <c r="C660" s="229"/>
      <c r="D660" s="229"/>
      <c r="E660" s="229"/>
      <c r="F660" s="229"/>
      <c r="G660" s="229"/>
      <c r="H660" s="229"/>
      <c r="I660" s="229"/>
      <c r="J660" s="229"/>
      <c r="K660" s="229"/>
      <c r="L660" s="229"/>
      <c r="M660" s="229"/>
      <c r="N660" s="229"/>
      <c r="O660" s="229"/>
      <c r="P660" s="229"/>
      <c r="Q660" s="229"/>
      <c r="R660" s="229"/>
      <c r="S660" s="229"/>
      <c r="T660" s="229"/>
      <c r="U660" s="229"/>
      <c r="V660" s="229"/>
      <c r="W660" s="229"/>
      <c r="X660" s="229"/>
      <c r="Y660" s="229"/>
      <c r="Z660" s="229"/>
      <c r="AA660" s="229"/>
      <c r="AB660" s="229"/>
      <c r="AC660" s="229"/>
      <c r="AD660" s="229"/>
      <c r="AE660" s="229"/>
      <c r="AF660" s="229"/>
      <c r="AG660" s="229"/>
      <c r="AH660" s="231"/>
    </row>
    <row r="661" spans="2:34">
      <c r="B661" s="229"/>
      <c r="C661" s="229"/>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c r="AA661" s="229"/>
      <c r="AB661" s="229"/>
      <c r="AC661" s="229"/>
      <c r="AD661" s="229"/>
      <c r="AE661" s="229"/>
      <c r="AF661" s="229"/>
      <c r="AG661" s="229"/>
      <c r="AH661" s="231"/>
    </row>
    <row r="662" spans="2:34">
      <c r="B662" s="229"/>
      <c r="C662" s="229"/>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c r="AF662" s="229"/>
      <c r="AG662" s="229"/>
      <c r="AH662" s="231"/>
    </row>
    <row r="663" spans="2:34">
      <c r="B663" s="229"/>
      <c r="C663" s="229"/>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c r="AA663" s="229"/>
      <c r="AB663" s="229"/>
      <c r="AC663" s="229"/>
      <c r="AD663" s="229"/>
      <c r="AE663" s="229"/>
      <c r="AF663" s="229"/>
      <c r="AG663" s="229"/>
      <c r="AH663" s="231"/>
    </row>
    <row r="664" spans="2:34">
      <c r="B664" s="229"/>
      <c r="C664" s="229"/>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c r="AA664" s="229"/>
      <c r="AB664" s="229"/>
      <c r="AC664" s="229"/>
      <c r="AD664" s="229"/>
      <c r="AE664" s="229"/>
      <c r="AF664" s="229"/>
      <c r="AG664" s="229"/>
      <c r="AH664" s="231"/>
    </row>
    <row r="665" spans="2:34">
      <c r="B665" s="229"/>
      <c r="C665" s="229"/>
      <c r="D665" s="229"/>
      <c r="E665" s="229"/>
      <c r="F665" s="229"/>
      <c r="G665" s="229"/>
      <c r="H665" s="229"/>
      <c r="I665" s="229"/>
      <c r="J665" s="229"/>
      <c r="K665" s="229"/>
      <c r="L665" s="229"/>
      <c r="M665" s="229"/>
      <c r="N665" s="229"/>
      <c r="O665" s="229"/>
      <c r="P665" s="229"/>
      <c r="Q665" s="229"/>
      <c r="R665" s="229"/>
      <c r="S665" s="229"/>
      <c r="T665" s="229"/>
      <c r="U665" s="229"/>
      <c r="V665" s="229"/>
      <c r="W665" s="229"/>
      <c r="X665" s="229"/>
      <c r="Y665" s="229"/>
      <c r="Z665" s="229"/>
      <c r="AA665" s="229"/>
      <c r="AB665" s="229"/>
      <c r="AC665" s="229"/>
      <c r="AD665" s="229"/>
      <c r="AE665" s="229"/>
      <c r="AF665" s="229"/>
      <c r="AG665" s="229"/>
      <c r="AH665" s="231"/>
    </row>
    <row r="666" spans="2:34">
      <c r="B666" s="229"/>
      <c r="C666" s="229"/>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c r="AE666" s="229"/>
      <c r="AF666" s="229"/>
      <c r="AG666" s="229"/>
      <c r="AH666" s="231"/>
    </row>
    <row r="667" spans="2:34">
      <c r="B667" s="229"/>
      <c r="C667" s="229"/>
      <c r="D667" s="229"/>
      <c r="E667" s="229"/>
      <c r="F667" s="229"/>
      <c r="G667" s="229"/>
      <c r="H667" s="229"/>
      <c r="I667" s="229"/>
      <c r="J667" s="229"/>
      <c r="K667" s="229"/>
      <c r="L667" s="229"/>
      <c r="M667" s="229"/>
      <c r="N667" s="229"/>
      <c r="O667" s="229"/>
      <c r="P667" s="229"/>
      <c r="Q667" s="229"/>
      <c r="R667" s="229"/>
      <c r="S667" s="229"/>
      <c r="T667" s="229"/>
      <c r="U667" s="229"/>
      <c r="V667" s="229"/>
      <c r="W667" s="229"/>
      <c r="X667" s="229"/>
      <c r="Y667" s="229"/>
      <c r="Z667" s="229"/>
      <c r="AA667" s="229"/>
      <c r="AB667" s="229"/>
      <c r="AC667" s="229"/>
      <c r="AD667" s="229"/>
      <c r="AE667" s="229"/>
      <c r="AF667" s="229"/>
      <c r="AG667" s="229"/>
      <c r="AH667" s="231"/>
    </row>
    <row r="668" spans="2:34">
      <c r="B668" s="229"/>
      <c r="C668" s="229"/>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c r="AA668" s="229"/>
      <c r="AB668" s="229"/>
      <c r="AC668" s="229"/>
      <c r="AD668" s="229"/>
      <c r="AE668" s="229"/>
      <c r="AF668" s="229"/>
      <c r="AG668" s="229"/>
      <c r="AH668" s="231"/>
    </row>
    <row r="669" spans="2:34">
      <c r="B669" s="229"/>
      <c r="C669" s="229"/>
      <c r="D669" s="229"/>
      <c r="E669" s="229"/>
      <c r="F669" s="229"/>
      <c r="G669" s="229"/>
      <c r="H669" s="229"/>
      <c r="I669" s="229"/>
      <c r="J669" s="229"/>
      <c r="K669" s="229"/>
      <c r="L669" s="229"/>
      <c r="M669" s="229"/>
      <c r="N669" s="229"/>
      <c r="O669" s="229"/>
      <c r="P669" s="229"/>
      <c r="Q669" s="229"/>
      <c r="R669" s="229"/>
      <c r="S669" s="229"/>
      <c r="T669" s="229"/>
      <c r="U669" s="229"/>
      <c r="V669" s="229"/>
      <c r="W669" s="229"/>
      <c r="X669" s="229"/>
      <c r="Y669" s="229"/>
      <c r="Z669" s="229"/>
      <c r="AA669" s="229"/>
      <c r="AB669" s="229"/>
      <c r="AC669" s="229"/>
      <c r="AD669" s="229"/>
      <c r="AE669" s="229"/>
      <c r="AF669" s="229"/>
      <c r="AG669" s="229"/>
      <c r="AH669" s="231"/>
    </row>
    <row r="670" spans="2:34">
      <c r="B670" s="229"/>
      <c r="C670" s="229"/>
      <c r="D670" s="229"/>
      <c r="E670" s="229"/>
      <c r="F670" s="229"/>
      <c r="G670" s="229"/>
      <c r="H670" s="229"/>
      <c r="I670" s="229"/>
      <c r="J670" s="229"/>
      <c r="K670" s="229"/>
      <c r="L670" s="229"/>
      <c r="M670" s="229"/>
      <c r="N670" s="229"/>
      <c r="O670" s="229"/>
      <c r="P670" s="229"/>
      <c r="Q670" s="229"/>
      <c r="R670" s="229"/>
      <c r="S670" s="229"/>
      <c r="T670" s="229"/>
      <c r="U670" s="229"/>
      <c r="V670" s="229"/>
      <c r="W670" s="229"/>
      <c r="X670" s="229"/>
      <c r="Y670" s="229"/>
      <c r="Z670" s="229"/>
      <c r="AA670" s="229"/>
      <c r="AB670" s="229"/>
      <c r="AC670" s="229"/>
      <c r="AD670" s="229"/>
      <c r="AE670" s="229"/>
      <c r="AF670" s="229"/>
      <c r="AG670" s="229"/>
      <c r="AH670" s="231"/>
    </row>
    <row r="671" spans="2:34">
      <c r="B671" s="229"/>
      <c r="C671" s="229"/>
      <c r="D671" s="229"/>
      <c r="E671" s="229"/>
      <c r="F671" s="229"/>
      <c r="G671" s="229"/>
      <c r="H671" s="229"/>
      <c r="I671" s="229"/>
      <c r="J671" s="229"/>
      <c r="K671" s="229"/>
      <c r="L671" s="229"/>
      <c r="M671" s="229"/>
      <c r="N671" s="229"/>
      <c r="O671" s="229"/>
      <c r="P671" s="229"/>
      <c r="Q671" s="229"/>
      <c r="R671" s="229"/>
      <c r="S671" s="229"/>
      <c r="T671" s="229"/>
      <c r="U671" s="229"/>
      <c r="V671" s="229"/>
      <c r="W671" s="229"/>
      <c r="X671" s="229"/>
      <c r="Y671" s="229"/>
      <c r="Z671" s="229"/>
      <c r="AA671" s="229"/>
      <c r="AB671" s="229"/>
      <c r="AC671" s="229"/>
      <c r="AD671" s="229"/>
      <c r="AE671" s="229"/>
      <c r="AF671" s="229"/>
      <c r="AG671" s="229"/>
      <c r="AH671" s="231"/>
    </row>
    <row r="672" spans="2:34">
      <c r="B672" s="229"/>
      <c r="C672" s="229"/>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c r="AA672" s="229"/>
      <c r="AB672" s="229"/>
      <c r="AC672" s="229"/>
      <c r="AD672" s="229"/>
      <c r="AE672" s="229"/>
      <c r="AF672" s="229"/>
      <c r="AG672" s="229"/>
      <c r="AH672" s="231"/>
    </row>
    <row r="673" spans="2:34">
      <c r="B673" s="229"/>
      <c r="C673" s="229"/>
      <c r="D673" s="229"/>
      <c r="E673" s="229"/>
      <c r="F673" s="229"/>
      <c r="G673" s="229"/>
      <c r="H673" s="229"/>
      <c r="I673" s="229"/>
      <c r="J673" s="229"/>
      <c r="K673" s="229"/>
      <c r="L673" s="229"/>
      <c r="M673" s="229"/>
      <c r="N673" s="229"/>
      <c r="O673" s="229"/>
      <c r="P673" s="229"/>
      <c r="Q673" s="229"/>
      <c r="R673" s="229"/>
      <c r="S673" s="229"/>
      <c r="T673" s="229"/>
      <c r="U673" s="229"/>
      <c r="V673" s="229"/>
      <c r="W673" s="229"/>
      <c r="X673" s="229"/>
      <c r="Y673" s="229"/>
      <c r="Z673" s="229"/>
      <c r="AA673" s="229"/>
      <c r="AB673" s="229"/>
      <c r="AC673" s="229"/>
      <c r="AD673" s="229"/>
      <c r="AE673" s="229"/>
      <c r="AF673" s="229"/>
      <c r="AG673" s="229"/>
      <c r="AH673" s="231"/>
    </row>
    <row r="674" spans="2:34">
      <c r="B674" s="229"/>
      <c r="C674" s="229"/>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c r="AE674" s="229"/>
      <c r="AF674" s="229"/>
      <c r="AG674" s="229"/>
      <c r="AH674" s="231"/>
    </row>
    <row r="675" spans="2:34">
      <c r="B675" s="229"/>
      <c r="C675" s="229"/>
      <c r="D675" s="229"/>
      <c r="E675" s="229"/>
      <c r="F675" s="229"/>
      <c r="G675" s="229"/>
      <c r="H675" s="229"/>
      <c r="I675" s="229"/>
      <c r="J675" s="229"/>
      <c r="K675" s="229"/>
      <c r="L675" s="229"/>
      <c r="M675" s="229"/>
      <c r="N675" s="229"/>
      <c r="O675" s="229"/>
      <c r="P675" s="229"/>
      <c r="Q675" s="229"/>
      <c r="R675" s="229"/>
      <c r="S675" s="229"/>
      <c r="T675" s="229"/>
      <c r="U675" s="229"/>
      <c r="V675" s="229"/>
      <c r="W675" s="229"/>
      <c r="X675" s="229"/>
      <c r="Y675" s="229"/>
      <c r="Z675" s="229"/>
      <c r="AA675" s="229"/>
      <c r="AB675" s="229"/>
      <c r="AC675" s="229"/>
      <c r="AD675" s="229"/>
      <c r="AE675" s="229"/>
      <c r="AF675" s="229"/>
      <c r="AG675" s="229"/>
      <c r="AH675" s="231"/>
    </row>
    <row r="676" spans="2:34">
      <c r="B676" s="229"/>
      <c r="C676" s="229"/>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c r="AA676" s="229"/>
      <c r="AB676" s="229"/>
      <c r="AC676" s="229"/>
      <c r="AD676" s="229"/>
      <c r="AE676" s="229"/>
      <c r="AF676" s="229"/>
      <c r="AG676" s="229"/>
      <c r="AH676" s="231"/>
    </row>
    <row r="677" spans="2:34">
      <c r="B677" s="229"/>
      <c r="C677" s="229"/>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c r="AA677" s="229"/>
      <c r="AB677" s="229"/>
      <c r="AC677" s="229"/>
      <c r="AD677" s="229"/>
      <c r="AE677" s="229"/>
      <c r="AF677" s="229"/>
      <c r="AG677" s="229"/>
      <c r="AH677" s="231"/>
    </row>
    <row r="678" spans="2:34">
      <c r="B678" s="229"/>
      <c r="C678" s="229"/>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c r="AH678" s="231"/>
    </row>
    <row r="679" spans="2:34">
      <c r="B679" s="229"/>
      <c r="C679" s="229"/>
      <c r="D679" s="229"/>
      <c r="E679" s="229"/>
      <c r="F679" s="229"/>
      <c r="G679" s="229"/>
      <c r="H679" s="229"/>
      <c r="I679" s="229"/>
      <c r="J679" s="229"/>
      <c r="K679" s="229"/>
      <c r="L679" s="229"/>
      <c r="M679" s="229"/>
      <c r="N679" s="229"/>
      <c r="O679" s="229"/>
      <c r="P679" s="229"/>
      <c r="Q679" s="229"/>
      <c r="R679" s="229"/>
      <c r="S679" s="229"/>
      <c r="T679" s="229"/>
      <c r="U679" s="229"/>
      <c r="V679" s="229"/>
      <c r="W679" s="229"/>
      <c r="X679" s="229"/>
      <c r="Y679" s="229"/>
      <c r="Z679" s="229"/>
      <c r="AA679" s="229"/>
      <c r="AB679" s="229"/>
      <c r="AC679" s="229"/>
      <c r="AD679" s="229"/>
      <c r="AE679" s="229"/>
      <c r="AF679" s="229"/>
      <c r="AG679" s="229"/>
      <c r="AH679" s="231"/>
    </row>
    <row r="680" spans="2:34">
      <c r="B680" s="229"/>
      <c r="C680" s="229"/>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c r="AA680" s="229"/>
      <c r="AB680" s="229"/>
      <c r="AC680" s="229"/>
      <c r="AD680" s="229"/>
      <c r="AE680" s="229"/>
      <c r="AF680" s="229"/>
      <c r="AG680" s="229"/>
      <c r="AH680" s="231"/>
    </row>
    <row r="681" spans="2:34">
      <c r="B681" s="229"/>
      <c r="C681" s="229"/>
      <c r="D681" s="229"/>
      <c r="E681" s="229"/>
      <c r="F681" s="229"/>
      <c r="G681" s="229"/>
      <c r="H681" s="229"/>
      <c r="I681" s="229"/>
      <c r="J681" s="229"/>
      <c r="K681" s="229"/>
      <c r="L681" s="229"/>
      <c r="M681" s="229"/>
      <c r="N681" s="229"/>
      <c r="O681" s="229"/>
      <c r="P681" s="229"/>
      <c r="Q681" s="229"/>
      <c r="R681" s="229"/>
      <c r="S681" s="229"/>
      <c r="T681" s="229"/>
      <c r="U681" s="229"/>
      <c r="V681" s="229"/>
      <c r="W681" s="229"/>
      <c r="X681" s="229"/>
      <c r="Y681" s="229"/>
      <c r="Z681" s="229"/>
      <c r="AA681" s="229"/>
      <c r="AB681" s="229"/>
      <c r="AC681" s="229"/>
      <c r="AD681" s="229"/>
      <c r="AE681" s="229"/>
      <c r="AF681" s="229"/>
      <c r="AG681" s="229"/>
      <c r="AH681" s="231"/>
    </row>
    <row r="682" spans="2:34">
      <c r="B682" s="229"/>
      <c r="C682" s="229"/>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29"/>
      <c r="AD682" s="229"/>
      <c r="AE682" s="229"/>
      <c r="AF682" s="229"/>
      <c r="AG682" s="229"/>
      <c r="AH682" s="231"/>
    </row>
    <row r="683" spans="2:34">
      <c r="B683" s="229"/>
      <c r="C683" s="229"/>
      <c r="D683" s="229"/>
      <c r="E683" s="229"/>
      <c r="F683" s="229"/>
      <c r="G683" s="229"/>
      <c r="H683" s="229"/>
      <c r="I683" s="229"/>
      <c r="J683" s="229"/>
      <c r="K683" s="229"/>
      <c r="L683" s="229"/>
      <c r="M683" s="229"/>
      <c r="N683" s="229"/>
      <c r="O683" s="229"/>
      <c r="P683" s="229"/>
      <c r="Q683" s="229"/>
      <c r="R683" s="229"/>
      <c r="S683" s="229"/>
      <c r="T683" s="229"/>
      <c r="U683" s="229"/>
      <c r="V683" s="229"/>
      <c r="W683" s="229"/>
      <c r="X683" s="229"/>
      <c r="Y683" s="229"/>
      <c r="Z683" s="229"/>
      <c r="AA683" s="229"/>
      <c r="AB683" s="229"/>
      <c r="AC683" s="229"/>
      <c r="AD683" s="229"/>
      <c r="AE683" s="229"/>
      <c r="AF683" s="229"/>
      <c r="AG683" s="229"/>
      <c r="AH683" s="231"/>
    </row>
    <row r="684" spans="2:34">
      <c r="B684" s="229"/>
      <c r="C684" s="229"/>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c r="AE684" s="229"/>
      <c r="AF684" s="229"/>
      <c r="AG684" s="229"/>
      <c r="AH684" s="231"/>
    </row>
    <row r="685" spans="2:34">
      <c r="B685" s="229"/>
      <c r="C685" s="229"/>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c r="AA685" s="229"/>
      <c r="AB685" s="229"/>
      <c r="AC685" s="229"/>
      <c r="AD685" s="229"/>
      <c r="AE685" s="229"/>
      <c r="AF685" s="229"/>
      <c r="AG685" s="229"/>
      <c r="AH685" s="231"/>
    </row>
    <row r="686" spans="2:34">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c r="AG686" s="229"/>
      <c r="AH686" s="231"/>
    </row>
    <row r="687" spans="2:34">
      <c r="B687" s="229"/>
      <c r="C687" s="229"/>
      <c r="D687" s="229"/>
      <c r="E687" s="229"/>
      <c r="F687" s="229"/>
      <c r="G687" s="229"/>
      <c r="H687" s="229"/>
      <c r="I687" s="229"/>
      <c r="J687" s="229"/>
      <c r="K687" s="229"/>
      <c r="L687" s="229"/>
      <c r="M687" s="229"/>
      <c r="N687" s="229"/>
      <c r="O687" s="229"/>
      <c r="P687" s="229"/>
      <c r="Q687" s="229"/>
      <c r="R687" s="229"/>
      <c r="S687" s="229"/>
      <c r="T687" s="229"/>
      <c r="U687" s="229"/>
      <c r="V687" s="229"/>
      <c r="W687" s="229"/>
      <c r="X687" s="229"/>
      <c r="Y687" s="229"/>
      <c r="Z687" s="229"/>
      <c r="AA687" s="229"/>
      <c r="AB687" s="229"/>
      <c r="AC687" s="229"/>
      <c r="AD687" s="229"/>
      <c r="AE687" s="229"/>
      <c r="AF687" s="229"/>
      <c r="AG687" s="229"/>
      <c r="AH687" s="231"/>
    </row>
    <row r="688" spans="2:34">
      <c r="B688" s="229"/>
      <c r="C688" s="229"/>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c r="AA688" s="229"/>
      <c r="AB688" s="229"/>
      <c r="AC688" s="229"/>
      <c r="AD688" s="229"/>
      <c r="AE688" s="229"/>
      <c r="AF688" s="229"/>
      <c r="AG688" s="229"/>
      <c r="AH688" s="231"/>
    </row>
    <row r="689" spans="2:34">
      <c r="B689" s="229"/>
      <c r="C689" s="229"/>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c r="AF689" s="229"/>
      <c r="AG689" s="229"/>
      <c r="AH689" s="231"/>
    </row>
    <row r="690" spans="2:34">
      <c r="B690" s="229"/>
      <c r="C690" s="229"/>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c r="AF690" s="229"/>
      <c r="AG690" s="229"/>
      <c r="AH690" s="231"/>
    </row>
    <row r="691" spans="2:34">
      <c r="B691" s="229"/>
      <c r="C691" s="229"/>
      <c r="D691" s="229"/>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c r="AA691" s="229"/>
      <c r="AB691" s="229"/>
      <c r="AC691" s="229"/>
      <c r="AD691" s="229"/>
      <c r="AE691" s="229"/>
      <c r="AF691" s="229"/>
      <c r="AG691" s="229"/>
      <c r="AH691" s="231"/>
    </row>
    <row r="692" spans="2:34">
      <c r="B692" s="229"/>
      <c r="C692" s="229"/>
      <c r="D692" s="229"/>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c r="AE692" s="229"/>
      <c r="AF692" s="229"/>
      <c r="AG692" s="229"/>
      <c r="AH692" s="231"/>
    </row>
    <row r="693" spans="2:34">
      <c r="B693" s="229"/>
      <c r="C693" s="229"/>
      <c r="D693" s="229"/>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c r="AA693" s="229"/>
      <c r="AB693" s="229"/>
      <c r="AC693" s="229"/>
      <c r="AD693" s="229"/>
      <c r="AE693" s="229"/>
      <c r="AF693" s="229"/>
      <c r="AG693" s="229"/>
      <c r="AH693" s="231"/>
    </row>
    <row r="694" spans="2:34">
      <c r="B694" s="229"/>
      <c r="C694" s="229"/>
      <c r="D694" s="229"/>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c r="AA694" s="229"/>
      <c r="AB694" s="229"/>
      <c r="AC694" s="229"/>
      <c r="AD694" s="229"/>
      <c r="AE694" s="229"/>
      <c r="AF694" s="229"/>
      <c r="AG694" s="229"/>
      <c r="AH694" s="231"/>
    </row>
    <row r="695" spans="2:34">
      <c r="B695" s="229"/>
      <c r="C695" s="229"/>
      <c r="D695" s="229"/>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c r="AE695" s="229"/>
      <c r="AF695" s="229"/>
      <c r="AG695" s="229"/>
      <c r="AH695" s="231"/>
    </row>
    <row r="696" spans="2:34">
      <c r="B696" s="229"/>
      <c r="C696" s="229"/>
      <c r="D696" s="229"/>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c r="AE696" s="229"/>
      <c r="AF696" s="229"/>
      <c r="AG696" s="229"/>
      <c r="AH696" s="231"/>
    </row>
    <row r="697" spans="2:34">
      <c r="B697" s="229"/>
      <c r="C697" s="229"/>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31"/>
    </row>
    <row r="698" spans="2:34">
      <c r="B698" s="229"/>
      <c r="C698" s="229"/>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c r="AF698" s="229"/>
      <c r="AG698" s="229"/>
      <c r="AH698" s="231"/>
    </row>
    <row r="699" spans="2:34">
      <c r="B699" s="229"/>
      <c r="C699" s="229"/>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31"/>
    </row>
    <row r="700" spans="2:34">
      <c r="B700" s="229"/>
      <c r="C700" s="229"/>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c r="AF700" s="229"/>
      <c r="AG700" s="229"/>
      <c r="AH700" s="231"/>
    </row>
    <row r="701" spans="2:34">
      <c r="B701" s="229"/>
      <c r="C701" s="229"/>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c r="AF701" s="229"/>
      <c r="AG701" s="229"/>
      <c r="AH701" s="231"/>
    </row>
    <row r="702" spans="2:34">
      <c r="B702" s="229"/>
      <c r="C702" s="229"/>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c r="AF702" s="229"/>
      <c r="AG702" s="229"/>
      <c r="AH702" s="231"/>
    </row>
    <row r="703" spans="2:34">
      <c r="B703" s="229"/>
      <c r="C703" s="229"/>
      <c r="D703" s="229"/>
      <c r="E703" s="229"/>
      <c r="F703" s="229"/>
      <c r="G703" s="229"/>
      <c r="H703" s="229"/>
      <c r="I703" s="229"/>
      <c r="J703" s="229"/>
      <c r="K703" s="229"/>
      <c r="L703" s="229"/>
      <c r="M703" s="229"/>
      <c r="N703" s="229"/>
      <c r="O703" s="229"/>
      <c r="P703" s="229"/>
      <c r="Q703" s="229"/>
      <c r="R703" s="229"/>
      <c r="S703" s="229"/>
      <c r="T703" s="229"/>
      <c r="U703" s="229"/>
      <c r="V703" s="229"/>
      <c r="W703" s="229"/>
      <c r="X703" s="229"/>
      <c r="Y703" s="229"/>
      <c r="Z703" s="229"/>
      <c r="AA703" s="229"/>
      <c r="AB703" s="229"/>
      <c r="AC703" s="229"/>
      <c r="AD703" s="229"/>
      <c r="AE703" s="229"/>
      <c r="AF703" s="229"/>
      <c r="AG703" s="229"/>
      <c r="AH703" s="231"/>
    </row>
    <row r="704" spans="2:34">
      <c r="B704" s="229"/>
      <c r="C704" s="229"/>
      <c r="D704" s="229"/>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c r="AE704" s="229"/>
      <c r="AF704" s="229"/>
      <c r="AG704" s="229"/>
      <c r="AH704" s="231"/>
    </row>
    <row r="705" spans="2:34">
      <c r="B705" s="229"/>
      <c r="C705" s="229"/>
      <c r="D705" s="229"/>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c r="AA705" s="229"/>
      <c r="AB705" s="229"/>
      <c r="AC705" s="229"/>
      <c r="AD705" s="229"/>
      <c r="AE705" s="229"/>
      <c r="AF705" s="229"/>
      <c r="AG705" s="229"/>
      <c r="AH705" s="231"/>
    </row>
    <row r="706" spans="2:34">
      <c r="B706" s="229"/>
      <c r="C706" s="229"/>
      <c r="D706" s="229"/>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c r="AA706" s="229"/>
      <c r="AB706" s="229"/>
      <c r="AC706" s="229"/>
      <c r="AD706" s="229"/>
      <c r="AE706" s="229"/>
      <c r="AF706" s="229"/>
      <c r="AG706" s="229"/>
      <c r="AH706" s="231"/>
    </row>
    <row r="707" spans="2:34">
      <c r="B707" s="229"/>
      <c r="C707" s="229"/>
      <c r="D707" s="229"/>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c r="AE707" s="229"/>
      <c r="AF707" s="229"/>
      <c r="AG707" s="229"/>
      <c r="AH707" s="231"/>
    </row>
    <row r="708" spans="2:34">
      <c r="B708" s="229"/>
      <c r="C708" s="229"/>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c r="AA708" s="229"/>
      <c r="AB708" s="229"/>
      <c r="AC708" s="229"/>
      <c r="AD708" s="229"/>
      <c r="AE708" s="229"/>
      <c r="AF708" s="229"/>
      <c r="AG708" s="229"/>
      <c r="AH708" s="231"/>
    </row>
    <row r="709" spans="2:34">
      <c r="B709" s="229"/>
      <c r="C709" s="229"/>
      <c r="D709" s="229"/>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c r="AE709" s="229"/>
      <c r="AF709" s="229"/>
      <c r="AG709" s="229"/>
      <c r="AH709" s="231"/>
    </row>
    <row r="710" spans="2:34">
      <c r="B710" s="229"/>
      <c r="C710" s="229"/>
      <c r="D710" s="229"/>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c r="AE710" s="229"/>
      <c r="AF710" s="229"/>
      <c r="AG710" s="229"/>
      <c r="AH710" s="231"/>
    </row>
    <row r="711" spans="2:34">
      <c r="B711" s="229"/>
      <c r="C711" s="229"/>
      <c r="D711" s="229"/>
      <c r="E711" s="229"/>
      <c r="F711" s="229"/>
      <c r="G711" s="229"/>
      <c r="H711" s="229"/>
      <c r="I711" s="229"/>
      <c r="J711" s="229"/>
      <c r="K711" s="229"/>
      <c r="L711" s="229"/>
      <c r="M711" s="229"/>
      <c r="N711" s="229"/>
      <c r="O711" s="229"/>
      <c r="P711" s="229"/>
      <c r="Q711" s="229"/>
      <c r="R711" s="229"/>
      <c r="S711" s="229"/>
      <c r="T711" s="229"/>
      <c r="U711" s="229"/>
      <c r="V711" s="229"/>
      <c r="W711" s="229"/>
      <c r="X711" s="229"/>
      <c r="Y711" s="229"/>
      <c r="Z711" s="229"/>
      <c r="AA711" s="229"/>
      <c r="AB711" s="229"/>
      <c r="AC711" s="229"/>
      <c r="AD711" s="229"/>
      <c r="AE711" s="229"/>
      <c r="AF711" s="229"/>
      <c r="AG711" s="229"/>
      <c r="AH711" s="231"/>
    </row>
    <row r="712" spans="2:34">
      <c r="B712" s="229"/>
      <c r="C712" s="229"/>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c r="AA712" s="229"/>
      <c r="AB712" s="229"/>
      <c r="AC712" s="229"/>
      <c r="AD712" s="229"/>
      <c r="AE712" s="229"/>
      <c r="AF712" s="229"/>
      <c r="AG712" s="229"/>
      <c r="AH712" s="231"/>
    </row>
    <row r="713" spans="2:34">
      <c r="B713" s="229"/>
      <c r="C713" s="229"/>
      <c r="D713" s="229"/>
      <c r="E713" s="229"/>
      <c r="F713" s="229"/>
      <c r="G713" s="229"/>
      <c r="H713" s="229"/>
      <c r="I713" s="229"/>
      <c r="J713" s="229"/>
      <c r="K713" s="229"/>
      <c r="L713" s="229"/>
      <c r="M713" s="229"/>
      <c r="N713" s="229"/>
      <c r="O713" s="229"/>
      <c r="P713" s="229"/>
      <c r="Q713" s="229"/>
      <c r="R713" s="229"/>
      <c r="S713" s="229"/>
      <c r="T713" s="229"/>
      <c r="U713" s="229"/>
      <c r="V713" s="229"/>
      <c r="W713" s="229"/>
      <c r="X713" s="229"/>
      <c r="Y713" s="229"/>
      <c r="Z713" s="229"/>
      <c r="AA713" s="229"/>
      <c r="AB713" s="229"/>
      <c r="AC713" s="229"/>
      <c r="AD713" s="229"/>
      <c r="AE713" s="229"/>
      <c r="AF713" s="229"/>
      <c r="AG713" s="229"/>
      <c r="AH713" s="231"/>
    </row>
    <row r="714" spans="2:34">
      <c r="B714" s="229"/>
      <c r="C714" s="229"/>
      <c r="D714" s="229"/>
      <c r="E714" s="229"/>
      <c r="F714" s="229"/>
      <c r="G714" s="229"/>
      <c r="H714" s="229"/>
      <c r="I714" s="229"/>
      <c r="J714" s="229"/>
      <c r="K714" s="229"/>
      <c r="L714" s="229"/>
      <c r="M714" s="229"/>
      <c r="N714" s="229"/>
      <c r="O714" s="229"/>
      <c r="P714" s="229"/>
      <c r="Q714" s="229"/>
      <c r="R714" s="229"/>
      <c r="S714" s="229"/>
      <c r="T714" s="229"/>
      <c r="U714" s="229"/>
      <c r="V714" s="229"/>
      <c r="W714" s="229"/>
      <c r="X714" s="229"/>
      <c r="Y714" s="229"/>
      <c r="Z714" s="229"/>
      <c r="AA714" s="229"/>
      <c r="AB714" s="229"/>
      <c r="AC714" s="229"/>
      <c r="AD714" s="229"/>
      <c r="AE714" s="229"/>
      <c r="AF714" s="229"/>
      <c r="AG714" s="229"/>
      <c r="AH714" s="231"/>
    </row>
    <row r="715" spans="2:34">
      <c r="B715" s="229"/>
      <c r="C715" s="229"/>
      <c r="D715" s="229"/>
      <c r="E715" s="229"/>
      <c r="F715" s="229"/>
      <c r="G715" s="229"/>
      <c r="H715" s="229"/>
      <c r="I715" s="229"/>
      <c r="J715" s="229"/>
      <c r="K715" s="229"/>
      <c r="L715" s="229"/>
      <c r="M715" s="229"/>
      <c r="N715" s="229"/>
      <c r="O715" s="229"/>
      <c r="P715" s="229"/>
      <c r="Q715" s="229"/>
      <c r="R715" s="229"/>
      <c r="S715" s="229"/>
      <c r="T715" s="229"/>
      <c r="U715" s="229"/>
      <c r="V715" s="229"/>
      <c r="W715" s="229"/>
      <c r="X715" s="229"/>
      <c r="Y715" s="229"/>
      <c r="Z715" s="229"/>
      <c r="AA715" s="229"/>
      <c r="AB715" s="229"/>
      <c r="AC715" s="229"/>
      <c r="AD715" s="229"/>
      <c r="AE715" s="229"/>
      <c r="AF715" s="229"/>
      <c r="AG715" s="229"/>
      <c r="AH715" s="231"/>
    </row>
    <row r="716" spans="2:34">
      <c r="B716" s="229"/>
      <c r="C716" s="229"/>
      <c r="D716" s="229"/>
      <c r="E716" s="229"/>
      <c r="F716" s="229"/>
      <c r="G716" s="229"/>
      <c r="H716" s="229"/>
      <c r="I716" s="229"/>
      <c r="J716" s="229"/>
      <c r="K716" s="229"/>
      <c r="L716" s="229"/>
      <c r="M716" s="229"/>
      <c r="N716" s="229"/>
      <c r="O716" s="229"/>
      <c r="P716" s="229"/>
      <c r="Q716" s="229"/>
      <c r="R716" s="229"/>
      <c r="S716" s="229"/>
      <c r="T716" s="229"/>
      <c r="U716" s="229"/>
      <c r="V716" s="229"/>
      <c r="W716" s="229"/>
      <c r="X716" s="229"/>
      <c r="Y716" s="229"/>
      <c r="Z716" s="229"/>
      <c r="AA716" s="229"/>
      <c r="AB716" s="229"/>
      <c r="AC716" s="229"/>
      <c r="AD716" s="229"/>
      <c r="AE716" s="229"/>
      <c r="AF716" s="229"/>
      <c r="AG716" s="229"/>
      <c r="AH716" s="231"/>
    </row>
    <row r="717" spans="2:34">
      <c r="B717" s="229"/>
      <c r="C717" s="229"/>
      <c r="D717" s="229"/>
      <c r="E717" s="229"/>
      <c r="F717" s="229"/>
      <c r="G717" s="229"/>
      <c r="H717" s="229"/>
      <c r="I717" s="229"/>
      <c r="J717" s="229"/>
      <c r="K717" s="229"/>
      <c r="L717" s="229"/>
      <c r="M717" s="229"/>
      <c r="N717" s="229"/>
      <c r="O717" s="229"/>
      <c r="P717" s="229"/>
      <c r="Q717" s="229"/>
      <c r="R717" s="229"/>
      <c r="S717" s="229"/>
      <c r="T717" s="229"/>
      <c r="U717" s="229"/>
      <c r="V717" s="229"/>
      <c r="W717" s="229"/>
      <c r="X717" s="229"/>
      <c r="Y717" s="229"/>
      <c r="Z717" s="229"/>
      <c r="AA717" s="229"/>
      <c r="AB717" s="229"/>
      <c r="AC717" s="229"/>
      <c r="AD717" s="229"/>
      <c r="AE717" s="229"/>
      <c r="AF717" s="229"/>
      <c r="AG717" s="229"/>
      <c r="AH717" s="231"/>
    </row>
    <row r="718" spans="2:34">
      <c r="B718" s="229"/>
      <c r="C718" s="229"/>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c r="AA718" s="229"/>
      <c r="AB718" s="229"/>
      <c r="AC718" s="229"/>
      <c r="AD718" s="229"/>
      <c r="AE718" s="229"/>
      <c r="AF718" s="229"/>
      <c r="AG718" s="229"/>
      <c r="AH718" s="231"/>
    </row>
    <row r="719" spans="2:34">
      <c r="B719" s="229"/>
      <c r="C719" s="229"/>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c r="AA719" s="229"/>
      <c r="AB719" s="229"/>
      <c r="AC719" s="229"/>
      <c r="AD719" s="229"/>
      <c r="AE719" s="229"/>
      <c r="AF719" s="229"/>
      <c r="AG719" s="229"/>
      <c r="AH719" s="231"/>
    </row>
    <row r="720" spans="2:34">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c r="AA720" s="229"/>
      <c r="AB720" s="229"/>
      <c r="AC720" s="229"/>
      <c r="AD720" s="229"/>
      <c r="AE720" s="229"/>
      <c r="AF720" s="229"/>
      <c r="AG720" s="229"/>
      <c r="AH720" s="231"/>
    </row>
    <row r="721" spans="2:34">
      <c r="B721" s="229"/>
      <c r="C721" s="229"/>
      <c r="D721" s="229"/>
      <c r="E721" s="229"/>
      <c r="F721" s="229"/>
      <c r="G721" s="229"/>
      <c r="H721" s="229"/>
      <c r="I721" s="229"/>
      <c r="J721" s="229"/>
      <c r="K721" s="229"/>
      <c r="L721" s="229"/>
      <c r="M721" s="229"/>
      <c r="N721" s="229"/>
      <c r="O721" s="229"/>
      <c r="P721" s="229"/>
      <c r="Q721" s="229"/>
      <c r="R721" s="229"/>
      <c r="S721" s="229"/>
      <c r="T721" s="229"/>
      <c r="U721" s="229"/>
      <c r="V721" s="229"/>
      <c r="W721" s="229"/>
      <c r="X721" s="229"/>
      <c r="Y721" s="229"/>
      <c r="Z721" s="229"/>
      <c r="AA721" s="229"/>
      <c r="AB721" s="229"/>
      <c r="AC721" s="229"/>
      <c r="AD721" s="229"/>
      <c r="AE721" s="229"/>
      <c r="AF721" s="229"/>
      <c r="AG721" s="229"/>
      <c r="AH721" s="231"/>
    </row>
    <row r="722" spans="2:34">
      <c r="B722" s="229"/>
      <c r="C722" s="229"/>
      <c r="D722" s="229"/>
      <c r="E722" s="229"/>
      <c r="F722" s="229"/>
      <c r="G722" s="229"/>
      <c r="H722" s="229"/>
      <c r="I722" s="229"/>
      <c r="J722" s="229"/>
      <c r="K722" s="229"/>
      <c r="L722" s="229"/>
      <c r="M722" s="229"/>
      <c r="N722" s="229"/>
      <c r="O722" s="229"/>
      <c r="P722" s="229"/>
      <c r="Q722" s="229"/>
      <c r="R722" s="229"/>
      <c r="S722" s="229"/>
      <c r="T722" s="229"/>
      <c r="U722" s="229"/>
      <c r="V722" s="229"/>
      <c r="W722" s="229"/>
      <c r="X722" s="229"/>
      <c r="Y722" s="229"/>
      <c r="Z722" s="229"/>
      <c r="AA722" s="229"/>
      <c r="AB722" s="229"/>
      <c r="AC722" s="229"/>
      <c r="AD722" s="229"/>
      <c r="AE722" s="229"/>
      <c r="AF722" s="229"/>
      <c r="AG722" s="229"/>
      <c r="AH722" s="231"/>
    </row>
    <row r="723" spans="2:34">
      <c r="B723" s="229"/>
      <c r="C723" s="229"/>
      <c r="D723" s="229"/>
      <c r="E723" s="229"/>
      <c r="F723" s="229"/>
      <c r="G723" s="229"/>
      <c r="H723" s="229"/>
      <c r="I723" s="229"/>
      <c r="J723" s="229"/>
      <c r="K723" s="229"/>
      <c r="L723" s="229"/>
      <c r="M723" s="229"/>
      <c r="N723" s="229"/>
      <c r="O723" s="229"/>
      <c r="P723" s="229"/>
      <c r="Q723" s="229"/>
      <c r="R723" s="229"/>
      <c r="S723" s="229"/>
      <c r="T723" s="229"/>
      <c r="U723" s="229"/>
      <c r="V723" s="229"/>
      <c r="W723" s="229"/>
      <c r="X723" s="229"/>
      <c r="Y723" s="229"/>
      <c r="Z723" s="229"/>
      <c r="AA723" s="229"/>
      <c r="AB723" s="229"/>
      <c r="AC723" s="229"/>
      <c r="AD723" s="229"/>
      <c r="AE723" s="229"/>
      <c r="AF723" s="229"/>
      <c r="AG723" s="229"/>
      <c r="AH723" s="231"/>
    </row>
    <row r="724" spans="2:34">
      <c r="B724" s="229"/>
      <c r="C724" s="229"/>
      <c r="D724" s="229"/>
      <c r="E724" s="229"/>
      <c r="F724" s="229"/>
      <c r="G724" s="229"/>
      <c r="H724" s="229"/>
      <c r="I724" s="229"/>
      <c r="J724" s="229"/>
      <c r="K724" s="229"/>
      <c r="L724" s="229"/>
      <c r="M724" s="229"/>
      <c r="N724" s="229"/>
      <c r="O724" s="229"/>
      <c r="P724" s="229"/>
      <c r="Q724" s="229"/>
      <c r="R724" s="229"/>
      <c r="S724" s="229"/>
      <c r="T724" s="229"/>
      <c r="U724" s="229"/>
      <c r="V724" s="229"/>
      <c r="W724" s="229"/>
      <c r="X724" s="229"/>
      <c r="Y724" s="229"/>
      <c r="Z724" s="229"/>
      <c r="AA724" s="229"/>
      <c r="AB724" s="229"/>
      <c r="AC724" s="229"/>
      <c r="AD724" s="229"/>
      <c r="AE724" s="229"/>
      <c r="AF724" s="229"/>
      <c r="AG724" s="229"/>
      <c r="AH724" s="231"/>
    </row>
    <row r="725" spans="2:34">
      <c r="B725" s="229"/>
      <c r="C725" s="229"/>
      <c r="D725" s="229"/>
      <c r="E725" s="229"/>
      <c r="F725" s="229"/>
      <c r="G725" s="229"/>
      <c r="H725" s="229"/>
      <c r="I725" s="229"/>
      <c r="J725" s="229"/>
      <c r="K725" s="229"/>
      <c r="L725" s="229"/>
      <c r="M725" s="229"/>
      <c r="N725" s="229"/>
      <c r="O725" s="229"/>
      <c r="P725" s="229"/>
      <c r="Q725" s="229"/>
      <c r="R725" s="229"/>
      <c r="S725" s="229"/>
      <c r="T725" s="229"/>
      <c r="U725" s="229"/>
      <c r="V725" s="229"/>
      <c r="W725" s="229"/>
      <c r="X725" s="229"/>
      <c r="Y725" s="229"/>
      <c r="Z725" s="229"/>
      <c r="AA725" s="229"/>
      <c r="AB725" s="229"/>
      <c r="AC725" s="229"/>
      <c r="AD725" s="229"/>
      <c r="AE725" s="229"/>
      <c r="AF725" s="229"/>
      <c r="AG725" s="229"/>
      <c r="AH725" s="231"/>
    </row>
    <row r="726" spans="2:34">
      <c r="B726" s="229"/>
      <c r="C726" s="229"/>
      <c r="D726" s="229"/>
      <c r="E726" s="229"/>
      <c r="F726" s="229"/>
      <c r="G726" s="229"/>
      <c r="H726" s="229"/>
      <c r="I726" s="229"/>
      <c r="J726" s="229"/>
      <c r="K726" s="229"/>
      <c r="L726" s="229"/>
      <c r="M726" s="229"/>
      <c r="N726" s="229"/>
      <c r="O726" s="229"/>
      <c r="P726" s="229"/>
      <c r="Q726" s="229"/>
      <c r="R726" s="229"/>
      <c r="S726" s="229"/>
      <c r="T726" s="229"/>
      <c r="U726" s="229"/>
      <c r="V726" s="229"/>
      <c r="W726" s="229"/>
      <c r="X726" s="229"/>
      <c r="Y726" s="229"/>
      <c r="Z726" s="229"/>
      <c r="AA726" s="229"/>
      <c r="AB726" s="229"/>
      <c r="AC726" s="229"/>
      <c r="AD726" s="229"/>
      <c r="AE726" s="229"/>
      <c r="AF726" s="229"/>
      <c r="AG726" s="229"/>
      <c r="AH726" s="231"/>
    </row>
    <row r="727" spans="2:34">
      <c r="B727" s="229"/>
      <c r="C727" s="229"/>
      <c r="D727" s="229"/>
      <c r="E727" s="229"/>
      <c r="F727" s="229"/>
      <c r="G727" s="229"/>
      <c r="H727" s="229"/>
      <c r="I727" s="229"/>
      <c r="J727" s="229"/>
      <c r="K727" s="229"/>
      <c r="L727" s="229"/>
      <c r="M727" s="229"/>
      <c r="N727" s="229"/>
      <c r="O727" s="229"/>
      <c r="P727" s="229"/>
      <c r="Q727" s="229"/>
      <c r="R727" s="229"/>
      <c r="S727" s="229"/>
      <c r="T727" s="229"/>
      <c r="U727" s="229"/>
      <c r="V727" s="229"/>
      <c r="W727" s="229"/>
      <c r="X727" s="229"/>
      <c r="Y727" s="229"/>
      <c r="Z727" s="229"/>
      <c r="AA727" s="229"/>
      <c r="AB727" s="229"/>
      <c r="AC727" s="229"/>
      <c r="AD727" s="229"/>
      <c r="AE727" s="229"/>
      <c r="AF727" s="229"/>
      <c r="AG727" s="229"/>
      <c r="AH727" s="231"/>
    </row>
    <row r="728" spans="2:34">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c r="AA728" s="229"/>
      <c r="AB728" s="229"/>
      <c r="AC728" s="229"/>
      <c r="AD728" s="229"/>
      <c r="AE728" s="229"/>
      <c r="AF728" s="229"/>
      <c r="AG728" s="229"/>
      <c r="AH728" s="231"/>
    </row>
    <row r="729" spans="2:34">
      <c r="B729" s="229"/>
      <c r="C729" s="229"/>
      <c r="D729" s="229"/>
      <c r="E729" s="229"/>
      <c r="F729" s="229"/>
      <c r="G729" s="229"/>
      <c r="H729" s="229"/>
      <c r="I729" s="229"/>
      <c r="J729" s="229"/>
      <c r="K729" s="229"/>
      <c r="L729" s="229"/>
      <c r="M729" s="229"/>
      <c r="N729" s="229"/>
      <c r="O729" s="229"/>
      <c r="P729" s="229"/>
      <c r="Q729" s="229"/>
      <c r="R729" s="229"/>
      <c r="S729" s="229"/>
      <c r="T729" s="229"/>
      <c r="U729" s="229"/>
      <c r="V729" s="229"/>
      <c r="W729" s="229"/>
      <c r="X729" s="229"/>
      <c r="Y729" s="229"/>
      <c r="Z729" s="229"/>
      <c r="AA729" s="229"/>
      <c r="AB729" s="229"/>
      <c r="AC729" s="229"/>
      <c r="AD729" s="229"/>
      <c r="AE729" s="229"/>
      <c r="AF729" s="229"/>
      <c r="AG729" s="229"/>
      <c r="AH729" s="231"/>
    </row>
    <row r="730" spans="2:34">
      <c r="B730" s="229"/>
      <c r="C730" s="229"/>
      <c r="D730" s="229"/>
      <c r="E730" s="229"/>
      <c r="F730" s="229"/>
      <c r="G730" s="229"/>
      <c r="H730" s="229"/>
      <c r="I730" s="229"/>
      <c r="J730" s="229"/>
      <c r="K730" s="229"/>
      <c r="L730" s="229"/>
      <c r="M730" s="229"/>
      <c r="N730" s="229"/>
      <c r="O730" s="229"/>
      <c r="P730" s="229"/>
      <c r="Q730" s="229"/>
      <c r="R730" s="229"/>
      <c r="S730" s="229"/>
      <c r="T730" s="229"/>
      <c r="U730" s="229"/>
      <c r="V730" s="229"/>
      <c r="W730" s="229"/>
      <c r="X730" s="229"/>
      <c r="Y730" s="229"/>
      <c r="Z730" s="229"/>
      <c r="AA730" s="229"/>
      <c r="AB730" s="229"/>
      <c r="AC730" s="229"/>
      <c r="AD730" s="229"/>
      <c r="AE730" s="229"/>
      <c r="AF730" s="229"/>
      <c r="AG730" s="229"/>
      <c r="AH730" s="231"/>
    </row>
    <row r="731" spans="2:34">
      <c r="B731" s="229"/>
      <c r="C731" s="229"/>
      <c r="D731" s="229"/>
      <c r="E731" s="229"/>
      <c r="F731" s="229"/>
      <c r="G731" s="229"/>
      <c r="H731" s="229"/>
      <c r="I731" s="229"/>
      <c r="J731" s="229"/>
      <c r="K731" s="229"/>
      <c r="L731" s="229"/>
      <c r="M731" s="229"/>
      <c r="N731" s="229"/>
      <c r="O731" s="229"/>
      <c r="P731" s="229"/>
      <c r="Q731" s="229"/>
      <c r="R731" s="229"/>
      <c r="S731" s="229"/>
      <c r="T731" s="229"/>
      <c r="U731" s="229"/>
      <c r="V731" s="229"/>
      <c r="W731" s="229"/>
      <c r="X731" s="229"/>
      <c r="Y731" s="229"/>
      <c r="Z731" s="229"/>
      <c r="AA731" s="229"/>
      <c r="AB731" s="229"/>
      <c r="AC731" s="229"/>
      <c r="AD731" s="229"/>
      <c r="AE731" s="229"/>
      <c r="AF731" s="229"/>
      <c r="AG731" s="229"/>
      <c r="AH731" s="231"/>
    </row>
    <row r="732" spans="2:34">
      <c r="B732" s="229"/>
      <c r="C732" s="229"/>
      <c r="D732" s="229"/>
      <c r="E732" s="229"/>
      <c r="F732" s="229"/>
      <c r="G732" s="229"/>
      <c r="H732" s="229"/>
      <c r="I732" s="229"/>
      <c r="J732" s="229"/>
      <c r="K732" s="229"/>
      <c r="L732" s="229"/>
      <c r="M732" s="229"/>
      <c r="N732" s="229"/>
      <c r="O732" s="229"/>
      <c r="P732" s="229"/>
      <c r="Q732" s="229"/>
      <c r="R732" s="229"/>
      <c r="S732" s="229"/>
      <c r="T732" s="229"/>
      <c r="U732" s="229"/>
      <c r="V732" s="229"/>
      <c r="W732" s="229"/>
      <c r="X732" s="229"/>
      <c r="Y732" s="229"/>
      <c r="Z732" s="229"/>
      <c r="AA732" s="229"/>
      <c r="AB732" s="229"/>
      <c r="AC732" s="229"/>
      <c r="AD732" s="229"/>
      <c r="AE732" s="229"/>
      <c r="AF732" s="229"/>
      <c r="AG732" s="229"/>
      <c r="AH732" s="231"/>
    </row>
    <row r="733" spans="2:34">
      <c r="B733" s="229"/>
      <c r="C733" s="229"/>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c r="AA733" s="229"/>
      <c r="AB733" s="229"/>
      <c r="AC733" s="229"/>
      <c r="AD733" s="229"/>
      <c r="AE733" s="229"/>
      <c r="AF733" s="229"/>
      <c r="AG733" s="229"/>
      <c r="AH733" s="231"/>
    </row>
    <row r="734" spans="2:34">
      <c r="B734" s="229"/>
      <c r="C734" s="229"/>
      <c r="D734" s="229"/>
      <c r="E734" s="229"/>
      <c r="F734" s="229"/>
      <c r="G734" s="229"/>
      <c r="H734" s="229"/>
      <c r="I734" s="229"/>
      <c r="J734" s="229"/>
      <c r="K734" s="229"/>
      <c r="L734" s="229"/>
      <c r="M734" s="229"/>
      <c r="N734" s="229"/>
      <c r="O734" s="229"/>
      <c r="P734" s="229"/>
      <c r="Q734" s="229"/>
      <c r="R734" s="229"/>
      <c r="S734" s="229"/>
      <c r="T734" s="229"/>
      <c r="U734" s="229"/>
      <c r="V734" s="229"/>
      <c r="W734" s="229"/>
      <c r="X734" s="229"/>
      <c r="Y734" s="229"/>
      <c r="Z734" s="229"/>
      <c r="AA734" s="229"/>
      <c r="AB734" s="229"/>
      <c r="AC734" s="229"/>
      <c r="AD734" s="229"/>
      <c r="AE734" s="229"/>
      <c r="AF734" s="229"/>
      <c r="AG734" s="229"/>
      <c r="AH734" s="231"/>
    </row>
    <row r="735" spans="2:34">
      <c r="B735" s="229"/>
      <c r="C735" s="229"/>
      <c r="D735" s="229"/>
      <c r="E735" s="229"/>
      <c r="F735" s="229"/>
      <c r="G735" s="229"/>
      <c r="H735" s="229"/>
      <c r="I735" s="229"/>
      <c r="J735" s="229"/>
      <c r="K735" s="229"/>
      <c r="L735" s="229"/>
      <c r="M735" s="229"/>
      <c r="N735" s="229"/>
      <c r="O735" s="229"/>
      <c r="P735" s="229"/>
      <c r="Q735" s="229"/>
      <c r="R735" s="229"/>
      <c r="S735" s="229"/>
      <c r="T735" s="229"/>
      <c r="U735" s="229"/>
      <c r="V735" s="229"/>
      <c r="W735" s="229"/>
      <c r="X735" s="229"/>
      <c r="Y735" s="229"/>
      <c r="Z735" s="229"/>
      <c r="AA735" s="229"/>
      <c r="AB735" s="229"/>
      <c r="AC735" s="229"/>
      <c r="AD735" s="229"/>
      <c r="AE735" s="229"/>
      <c r="AF735" s="229"/>
      <c r="AG735" s="229"/>
      <c r="AH735" s="231"/>
    </row>
    <row r="736" spans="2:34">
      <c r="B736" s="229"/>
      <c r="C736" s="229"/>
      <c r="D736" s="229"/>
      <c r="E736" s="229"/>
      <c r="F736" s="229"/>
      <c r="G736" s="229"/>
      <c r="H736" s="229"/>
      <c r="I736" s="229"/>
      <c r="J736" s="229"/>
      <c r="K736" s="229"/>
      <c r="L736" s="229"/>
      <c r="M736" s="229"/>
      <c r="N736" s="229"/>
      <c r="O736" s="229"/>
      <c r="P736" s="229"/>
      <c r="Q736" s="229"/>
      <c r="R736" s="229"/>
      <c r="S736" s="229"/>
      <c r="T736" s="229"/>
      <c r="U736" s="229"/>
      <c r="V736" s="229"/>
      <c r="W736" s="229"/>
      <c r="X736" s="229"/>
      <c r="Y736" s="229"/>
      <c r="Z736" s="229"/>
      <c r="AA736" s="229"/>
      <c r="AB736" s="229"/>
      <c r="AC736" s="229"/>
      <c r="AD736" s="229"/>
      <c r="AE736" s="229"/>
      <c r="AF736" s="229"/>
      <c r="AG736" s="229"/>
      <c r="AH736" s="231"/>
    </row>
    <row r="737" spans="2:34">
      <c r="B737" s="229"/>
      <c r="C737" s="229"/>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c r="AA737" s="229"/>
      <c r="AB737" s="229"/>
      <c r="AC737" s="229"/>
      <c r="AD737" s="229"/>
      <c r="AE737" s="229"/>
      <c r="AF737" s="229"/>
      <c r="AG737" s="229"/>
      <c r="AH737" s="231"/>
    </row>
    <row r="738" spans="2:34">
      <c r="B738" s="229"/>
      <c r="C738" s="229"/>
      <c r="D738" s="229"/>
      <c r="E738" s="229"/>
      <c r="F738" s="229"/>
      <c r="G738" s="229"/>
      <c r="H738" s="229"/>
      <c r="I738" s="229"/>
      <c r="J738" s="229"/>
      <c r="K738" s="229"/>
      <c r="L738" s="229"/>
      <c r="M738" s="229"/>
      <c r="N738" s="229"/>
      <c r="O738" s="229"/>
      <c r="P738" s="229"/>
      <c r="Q738" s="229"/>
      <c r="R738" s="229"/>
      <c r="S738" s="229"/>
      <c r="T738" s="229"/>
      <c r="U738" s="229"/>
      <c r="V738" s="229"/>
      <c r="W738" s="229"/>
      <c r="X738" s="229"/>
      <c r="Y738" s="229"/>
      <c r="Z738" s="229"/>
      <c r="AA738" s="229"/>
      <c r="AB738" s="229"/>
      <c r="AC738" s="229"/>
      <c r="AD738" s="229"/>
      <c r="AE738" s="229"/>
      <c r="AF738" s="229"/>
      <c r="AG738" s="229"/>
      <c r="AH738" s="231"/>
    </row>
    <row r="739" spans="2:34">
      <c r="B739" s="229"/>
      <c r="C739" s="229"/>
      <c r="D739" s="229"/>
      <c r="E739" s="229"/>
      <c r="F739" s="229"/>
      <c r="G739" s="229"/>
      <c r="H739" s="229"/>
      <c r="I739" s="229"/>
      <c r="J739" s="229"/>
      <c r="K739" s="229"/>
      <c r="L739" s="229"/>
      <c r="M739" s="229"/>
      <c r="N739" s="229"/>
      <c r="O739" s="229"/>
      <c r="P739" s="229"/>
      <c r="Q739" s="229"/>
      <c r="R739" s="229"/>
      <c r="S739" s="229"/>
      <c r="T739" s="229"/>
      <c r="U739" s="229"/>
      <c r="V739" s="229"/>
      <c r="W739" s="229"/>
      <c r="X739" s="229"/>
      <c r="Y739" s="229"/>
      <c r="Z739" s="229"/>
      <c r="AA739" s="229"/>
      <c r="AB739" s="229"/>
      <c r="AC739" s="229"/>
      <c r="AD739" s="229"/>
      <c r="AE739" s="229"/>
      <c r="AF739" s="229"/>
      <c r="AG739" s="229"/>
      <c r="AH739" s="231"/>
    </row>
    <row r="740" spans="2:34">
      <c r="B740" s="229"/>
      <c r="C740" s="229"/>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c r="AA740" s="229"/>
      <c r="AB740" s="229"/>
      <c r="AC740" s="229"/>
      <c r="AD740" s="229"/>
      <c r="AE740" s="229"/>
      <c r="AF740" s="229"/>
      <c r="AG740" s="229"/>
      <c r="AH740" s="231"/>
    </row>
    <row r="741" spans="2:34">
      <c r="B741" s="229"/>
      <c r="C741" s="229"/>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c r="AA741" s="229"/>
      <c r="AB741" s="229"/>
      <c r="AC741" s="229"/>
      <c r="AD741" s="229"/>
      <c r="AE741" s="229"/>
      <c r="AF741" s="229"/>
      <c r="AG741" s="229"/>
      <c r="AH741" s="231"/>
    </row>
    <row r="742" spans="2:34">
      <c r="B742" s="229"/>
      <c r="C742" s="229"/>
      <c r="D742" s="229"/>
      <c r="E742" s="229"/>
      <c r="F742" s="229"/>
      <c r="G742" s="229"/>
      <c r="H742" s="229"/>
      <c r="I742" s="229"/>
      <c r="J742" s="229"/>
      <c r="K742" s="229"/>
      <c r="L742" s="229"/>
      <c r="M742" s="229"/>
      <c r="N742" s="229"/>
      <c r="O742" s="229"/>
      <c r="P742" s="229"/>
      <c r="Q742" s="229"/>
      <c r="R742" s="229"/>
      <c r="S742" s="229"/>
      <c r="T742" s="229"/>
      <c r="U742" s="229"/>
      <c r="V742" s="229"/>
      <c r="W742" s="229"/>
      <c r="X742" s="229"/>
      <c r="Y742" s="229"/>
      <c r="Z742" s="229"/>
      <c r="AA742" s="229"/>
      <c r="AB742" s="229"/>
      <c r="AC742" s="229"/>
      <c r="AD742" s="229"/>
      <c r="AE742" s="229"/>
      <c r="AF742" s="229"/>
      <c r="AG742" s="229"/>
      <c r="AH742" s="231"/>
    </row>
    <row r="743" spans="2:34">
      <c r="B743" s="229"/>
      <c r="C743" s="229"/>
      <c r="D743" s="229"/>
      <c r="E743" s="229"/>
      <c r="F743" s="229"/>
      <c r="G743" s="229"/>
      <c r="H743" s="229"/>
      <c r="I743" s="229"/>
      <c r="J743" s="229"/>
      <c r="K743" s="229"/>
      <c r="L743" s="229"/>
      <c r="M743" s="229"/>
      <c r="N743" s="229"/>
      <c r="O743" s="229"/>
      <c r="P743" s="229"/>
      <c r="Q743" s="229"/>
      <c r="R743" s="229"/>
      <c r="S743" s="229"/>
      <c r="T743" s="229"/>
      <c r="U743" s="229"/>
      <c r="V743" s="229"/>
      <c r="W743" s="229"/>
      <c r="X743" s="229"/>
      <c r="Y743" s="229"/>
      <c r="Z743" s="229"/>
      <c r="AA743" s="229"/>
      <c r="AB743" s="229"/>
      <c r="AC743" s="229"/>
      <c r="AD743" s="229"/>
      <c r="AE743" s="229"/>
      <c r="AF743" s="229"/>
      <c r="AG743" s="229"/>
      <c r="AH743" s="231"/>
    </row>
    <row r="744" spans="2:34">
      <c r="B744" s="229"/>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c r="AA744" s="229"/>
      <c r="AB744" s="229"/>
      <c r="AC744" s="229"/>
      <c r="AD744" s="229"/>
      <c r="AE744" s="229"/>
      <c r="AF744" s="229"/>
      <c r="AG744" s="229"/>
      <c r="AH744" s="231"/>
    </row>
    <row r="745" spans="2:34">
      <c r="B745" s="229"/>
      <c r="C745" s="229"/>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31"/>
    </row>
    <row r="746" spans="2:34">
      <c r="B746" s="229"/>
      <c r="C746" s="229"/>
      <c r="D746" s="229"/>
      <c r="E746" s="229"/>
      <c r="F746" s="229"/>
      <c r="G746" s="229"/>
      <c r="H746" s="229"/>
      <c r="I746" s="229"/>
      <c r="J746" s="229"/>
      <c r="K746" s="229"/>
      <c r="L746" s="229"/>
      <c r="M746" s="229"/>
      <c r="N746" s="229"/>
      <c r="O746" s="229"/>
      <c r="P746" s="229"/>
      <c r="Q746" s="229"/>
      <c r="R746" s="229"/>
      <c r="S746" s="229"/>
      <c r="T746" s="229"/>
      <c r="U746" s="229"/>
      <c r="V746" s="229"/>
      <c r="W746" s="229"/>
      <c r="X746" s="229"/>
      <c r="Y746" s="229"/>
      <c r="Z746" s="229"/>
      <c r="AA746" s="229"/>
      <c r="AB746" s="229"/>
      <c r="AC746" s="229"/>
      <c r="AD746" s="229"/>
      <c r="AE746" s="229"/>
      <c r="AF746" s="229"/>
      <c r="AG746" s="229"/>
      <c r="AH746" s="231"/>
    </row>
    <row r="747" spans="2:34">
      <c r="B747" s="229"/>
      <c r="C747" s="229"/>
      <c r="D747" s="229"/>
      <c r="E747" s="229"/>
      <c r="F747" s="229"/>
      <c r="G747" s="229"/>
      <c r="H747" s="229"/>
      <c r="I747" s="229"/>
      <c r="J747" s="229"/>
      <c r="K747" s="229"/>
      <c r="L747" s="229"/>
      <c r="M747" s="229"/>
      <c r="N747" s="229"/>
      <c r="O747" s="229"/>
      <c r="P747" s="229"/>
      <c r="Q747" s="229"/>
      <c r="R747" s="229"/>
      <c r="S747" s="229"/>
      <c r="T747" s="229"/>
      <c r="U747" s="229"/>
      <c r="V747" s="229"/>
      <c r="W747" s="229"/>
      <c r="X747" s="229"/>
      <c r="Y747" s="229"/>
      <c r="Z747" s="229"/>
      <c r="AA747" s="229"/>
      <c r="AB747" s="229"/>
      <c r="AC747" s="229"/>
      <c r="AD747" s="229"/>
      <c r="AE747" s="229"/>
      <c r="AF747" s="229"/>
      <c r="AG747" s="229"/>
      <c r="AH747" s="231"/>
    </row>
    <row r="748" spans="2:34">
      <c r="B748" s="229"/>
      <c r="C748" s="229"/>
      <c r="D748" s="229"/>
      <c r="E748" s="229"/>
      <c r="F748" s="229"/>
      <c r="G748" s="229"/>
      <c r="H748" s="229"/>
      <c r="I748" s="229"/>
      <c r="J748" s="229"/>
      <c r="K748" s="229"/>
      <c r="L748" s="229"/>
      <c r="M748" s="229"/>
      <c r="N748" s="229"/>
      <c r="O748" s="229"/>
      <c r="P748" s="229"/>
      <c r="Q748" s="229"/>
      <c r="R748" s="229"/>
      <c r="S748" s="229"/>
      <c r="T748" s="229"/>
      <c r="U748" s="229"/>
      <c r="V748" s="229"/>
      <c r="W748" s="229"/>
      <c r="X748" s="229"/>
      <c r="Y748" s="229"/>
      <c r="Z748" s="229"/>
      <c r="AA748" s="229"/>
      <c r="AB748" s="229"/>
      <c r="AC748" s="229"/>
      <c r="AD748" s="229"/>
      <c r="AE748" s="229"/>
      <c r="AF748" s="229"/>
      <c r="AG748" s="229"/>
      <c r="AH748" s="231"/>
    </row>
    <row r="749" spans="2:34">
      <c r="B749" s="229"/>
      <c r="C749" s="229"/>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c r="AA749" s="229"/>
      <c r="AB749" s="229"/>
      <c r="AC749" s="229"/>
      <c r="AD749" s="229"/>
      <c r="AE749" s="229"/>
      <c r="AF749" s="229"/>
      <c r="AG749" s="229"/>
      <c r="AH749" s="231"/>
    </row>
    <row r="750" spans="2:34">
      <c r="B750" s="229"/>
      <c r="C750" s="229"/>
      <c r="D750" s="229"/>
      <c r="E750" s="229"/>
      <c r="F750" s="229"/>
      <c r="G750" s="229"/>
      <c r="H750" s="229"/>
      <c r="I750" s="229"/>
      <c r="J750" s="229"/>
      <c r="K750" s="229"/>
      <c r="L750" s="229"/>
      <c r="M750" s="229"/>
      <c r="N750" s="229"/>
      <c r="O750" s="229"/>
      <c r="P750" s="229"/>
      <c r="Q750" s="229"/>
      <c r="R750" s="229"/>
      <c r="S750" s="229"/>
      <c r="T750" s="229"/>
      <c r="U750" s="229"/>
      <c r="V750" s="229"/>
      <c r="W750" s="229"/>
      <c r="X750" s="229"/>
      <c r="Y750" s="229"/>
      <c r="Z750" s="229"/>
      <c r="AA750" s="229"/>
      <c r="AB750" s="229"/>
      <c r="AC750" s="229"/>
      <c r="AD750" s="229"/>
      <c r="AE750" s="229"/>
      <c r="AF750" s="229"/>
      <c r="AG750" s="229"/>
      <c r="AH750" s="231"/>
    </row>
    <row r="751" spans="2:34">
      <c r="B751" s="229"/>
      <c r="C751" s="229"/>
      <c r="D751" s="229"/>
      <c r="E751" s="229"/>
      <c r="F751" s="229"/>
      <c r="G751" s="229"/>
      <c r="H751" s="229"/>
      <c r="I751" s="229"/>
      <c r="J751" s="229"/>
      <c r="K751" s="229"/>
      <c r="L751" s="229"/>
      <c r="M751" s="229"/>
      <c r="N751" s="229"/>
      <c r="O751" s="229"/>
      <c r="P751" s="229"/>
      <c r="Q751" s="229"/>
      <c r="R751" s="229"/>
      <c r="S751" s="229"/>
      <c r="T751" s="229"/>
      <c r="U751" s="229"/>
      <c r="V751" s="229"/>
      <c r="W751" s="229"/>
      <c r="X751" s="229"/>
      <c r="Y751" s="229"/>
      <c r="Z751" s="229"/>
      <c r="AA751" s="229"/>
      <c r="AB751" s="229"/>
      <c r="AC751" s="229"/>
      <c r="AD751" s="229"/>
      <c r="AE751" s="229"/>
      <c r="AF751" s="229"/>
      <c r="AG751" s="229"/>
      <c r="AH751" s="231"/>
    </row>
    <row r="752" spans="2:34">
      <c r="B752" s="229"/>
      <c r="C752" s="229"/>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c r="AA752" s="229"/>
      <c r="AB752" s="229"/>
      <c r="AC752" s="229"/>
      <c r="AD752" s="229"/>
      <c r="AE752" s="229"/>
      <c r="AF752" s="229"/>
      <c r="AG752" s="229"/>
      <c r="AH752" s="231"/>
    </row>
    <row r="753" spans="2:34">
      <c r="B753" s="229"/>
      <c r="C753" s="229"/>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c r="AA753" s="229"/>
      <c r="AB753" s="229"/>
      <c r="AC753" s="229"/>
      <c r="AD753" s="229"/>
      <c r="AE753" s="229"/>
      <c r="AF753" s="229"/>
      <c r="AG753" s="229"/>
      <c r="AH753" s="231"/>
    </row>
    <row r="754" spans="2:34">
      <c r="B754" s="229"/>
      <c r="C754" s="229"/>
      <c r="D754" s="229"/>
      <c r="E754" s="229"/>
      <c r="F754" s="229"/>
      <c r="G754" s="229"/>
      <c r="H754" s="229"/>
      <c r="I754" s="229"/>
      <c r="J754" s="229"/>
      <c r="K754" s="229"/>
      <c r="L754" s="229"/>
      <c r="M754" s="229"/>
      <c r="N754" s="229"/>
      <c r="O754" s="229"/>
      <c r="P754" s="229"/>
      <c r="Q754" s="229"/>
      <c r="R754" s="229"/>
      <c r="S754" s="229"/>
      <c r="T754" s="229"/>
      <c r="U754" s="229"/>
      <c r="V754" s="229"/>
      <c r="W754" s="229"/>
      <c r="X754" s="229"/>
      <c r="Y754" s="229"/>
      <c r="Z754" s="229"/>
      <c r="AA754" s="229"/>
      <c r="AB754" s="229"/>
      <c r="AC754" s="229"/>
      <c r="AD754" s="229"/>
      <c r="AE754" s="229"/>
      <c r="AF754" s="229"/>
      <c r="AG754" s="229"/>
      <c r="AH754" s="231"/>
    </row>
    <row r="755" spans="2:34">
      <c r="B755" s="229"/>
      <c r="C755" s="229"/>
      <c r="D755" s="229"/>
      <c r="E755" s="229"/>
      <c r="F755" s="229"/>
      <c r="G755" s="229"/>
      <c r="H755" s="229"/>
      <c r="I755" s="229"/>
      <c r="J755" s="229"/>
      <c r="K755" s="229"/>
      <c r="L755" s="229"/>
      <c r="M755" s="229"/>
      <c r="N755" s="229"/>
      <c r="O755" s="229"/>
      <c r="P755" s="229"/>
      <c r="Q755" s="229"/>
      <c r="R755" s="229"/>
      <c r="S755" s="229"/>
      <c r="T755" s="229"/>
      <c r="U755" s="229"/>
      <c r="V755" s="229"/>
      <c r="W755" s="229"/>
      <c r="X755" s="229"/>
      <c r="Y755" s="229"/>
      <c r="Z755" s="229"/>
      <c r="AA755" s="229"/>
      <c r="AB755" s="229"/>
      <c r="AC755" s="229"/>
      <c r="AD755" s="229"/>
      <c r="AE755" s="229"/>
      <c r="AF755" s="229"/>
      <c r="AG755" s="229"/>
      <c r="AH755" s="231"/>
    </row>
    <row r="756" spans="2:34">
      <c r="B756" s="229"/>
      <c r="C756" s="229"/>
      <c r="D756" s="229"/>
      <c r="E756" s="229"/>
      <c r="F756" s="229"/>
      <c r="G756" s="229"/>
      <c r="H756" s="229"/>
      <c r="I756" s="229"/>
      <c r="J756" s="229"/>
      <c r="K756" s="229"/>
      <c r="L756" s="229"/>
      <c r="M756" s="229"/>
      <c r="N756" s="229"/>
      <c r="O756" s="229"/>
      <c r="P756" s="229"/>
      <c r="Q756" s="229"/>
      <c r="R756" s="229"/>
      <c r="S756" s="229"/>
      <c r="T756" s="229"/>
      <c r="U756" s="229"/>
      <c r="V756" s="229"/>
      <c r="W756" s="229"/>
      <c r="X756" s="229"/>
      <c r="Y756" s="229"/>
      <c r="Z756" s="229"/>
      <c r="AA756" s="229"/>
      <c r="AB756" s="229"/>
      <c r="AC756" s="229"/>
      <c r="AD756" s="229"/>
      <c r="AE756" s="229"/>
      <c r="AF756" s="229"/>
      <c r="AG756" s="229"/>
      <c r="AH756" s="231"/>
    </row>
    <row r="757" spans="2:34">
      <c r="B757" s="229"/>
      <c r="C757" s="229"/>
      <c r="D757" s="229"/>
      <c r="E757" s="229"/>
      <c r="F757" s="229"/>
      <c r="G757" s="229"/>
      <c r="H757" s="229"/>
      <c r="I757" s="229"/>
      <c r="J757" s="229"/>
      <c r="K757" s="229"/>
      <c r="L757" s="229"/>
      <c r="M757" s="229"/>
      <c r="N757" s="229"/>
      <c r="O757" s="229"/>
      <c r="P757" s="229"/>
      <c r="Q757" s="229"/>
      <c r="R757" s="229"/>
      <c r="S757" s="229"/>
      <c r="T757" s="229"/>
      <c r="U757" s="229"/>
      <c r="V757" s="229"/>
      <c r="W757" s="229"/>
      <c r="X757" s="229"/>
      <c r="Y757" s="229"/>
      <c r="Z757" s="229"/>
      <c r="AA757" s="229"/>
      <c r="AB757" s="229"/>
      <c r="AC757" s="229"/>
      <c r="AD757" s="229"/>
      <c r="AE757" s="229"/>
      <c r="AF757" s="229"/>
      <c r="AG757" s="229"/>
      <c r="AH757" s="231"/>
    </row>
    <row r="758" spans="2:34">
      <c r="B758" s="229"/>
      <c r="C758" s="229"/>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c r="AA758" s="229"/>
      <c r="AB758" s="229"/>
      <c r="AC758" s="229"/>
      <c r="AD758" s="229"/>
      <c r="AE758" s="229"/>
      <c r="AF758" s="229"/>
      <c r="AG758" s="229"/>
      <c r="AH758" s="231"/>
    </row>
    <row r="759" spans="2:34">
      <c r="B759" s="229"/>
      <c r="C759" s="229"/>
      <c r="D759" s="229"/>
      <c r="E759" s="229"/>
      <c r="F759" s="229"/>
      <c r="G759" s="229"/>
      <c r="H759" s="229"/>
      <c r="I759" s="229"/>
      <c r="J759" s="229"/>
      <c r="K759" s="229"/>
      <c r="L759" s="229"/>
      <c r="M759" s="229"/>
      <c r="N759" s="229"/>
      <c r="O759" s="229"/>
      <c r="P759" s="229"/>
      <c r="Q759" s="229"/>
      <c r="R759" s="229"/>
      <c r="S759" s="229"/>
      <c r="T759" s="229"/>
      <c r="U759" s="229"/>
      <c r="V759" s="229"/>
      <c r="W759" s="229"/>
      <c r="X759" s="229"/>
      <c r="Y759" s="229"/>
      <c r="Z759" s="229"/>
      <c r="AA759" s="229"/>
      <c r="AB759" s="229"/>
      <c r="AC759" s="229"/>
      <c r="AD759" s="229"/>
      <c r="AE759" s="229"/>
      <c r="AF759" s="229"/>
      <c r="AG759" s="229"/>
      <c r="AH759" s="231"/>
    </row>
    <row r="760" spans="2:34">
      <c r="B760" s="229"/>
      <c r="C760" s="229"/>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c r="AE760" s="229"/>
      <c r="AF760" s="229"/>
      <c r="AG760" s="229"/>
      <c r="AH760" s="231"/>
    </row>
    <row r="761" spans="2:34">
      <c r="B761" s="229"/>
      <c r="C761" s="229"/>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c r="AE761" s="229"/>
      <c r="AF761" s="229"/>
      <c r="AG761" s="229"/>
      <c r="AH761" s="231"/>
    </row>
    <row r="762" spans="2:34">
      <c r="B762" s="229"/>
      <c r="C762" s="229"/>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c r="AH762" s="231"/>
    </row>
    <row r="763" spans="2:34">
      <c r="B763" s="229"/>
      <c r="C763" s="229"/>
      <c r="D763" s="229"/>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c r="AA763" s="229"/>
      <c r="AB763" s="229"/>
      <c r="AC763" s="229"/>
      <c r="AD763" s="229"/>
      <c r="AE763" s="229"/>
      <c r="AF763" s="229"/>
      <c r="AG763" s="229"/>
      <c r="AH763" s="231"/>
    </row>
    <row r="764" spans="2:34">
      <c r="B764" s="229"/>
      <c r="C764" s="229"/>
      <c r="D764" s="229"/>
      <c r="E764" s="229"/>
      <c r="F764" s="229"/>
      <c r="G764" s="229"/>
      <c r="H764" s="229"/>
      <c r="I764" s="229"/>
      <c r="J764" s="229"/>
      <c r="K764" s="229"/>
      <c r="L764" s="229"/>
      <c r="M764" s="229"/>
      <c r="N764" s="229"/>
      <c r="O764" s="229"/>
      <c r="P764" s="229"/>
      <c r="Q764" s="229"/>
      <c r="R764" s="229"/>
      <c r="S764" s="229"/>
      <c r="T764" s="229"/>
      <c r="U764" s="229"/>
      <c r="V764" s="229"/>
      <c r="W764" s="229"/>
      <c r="X764" s="229"/>
      <c r="Y764" s="229"/>
      <c r="Z764" s="229"/>
      <c r="AA764" s="229"/>
      <c r="AB764" s="229"/>
      <c r="AC764" s="229"/>
      <c r="AD764" s="229"/>
      <c r="AE764" s="229"/>
      <c r="AF764" s="229"/>
      <c r="AG764" s="229"/>
      <c r="AH764" s="231"/>
    </row>
    <row r="765" spans="2:34">
      <c r="B765" s="229"/>
      <c r="C765" s="229"/>
      <c r="D765" s="229"/>
      <c r="E765" s="229"/>
      <c r="F765" s="229"/>
      <c r="G765" s="229"/>
      <c r="H765" s="229"/>
      <c r="I765" s="229"/>
      <c r="J765" s="229"/>
      <c r="K765" s="229"/>
      <c r="L765" s="229"/>
      <c r="M765" s="229"/>
      <c r="N765" s="229"/>
      <c r="O765" s="229"/>
      <c r="P765" s="229"/>
      <c r="Q765" s="229"/>
      <c r="R765" s="229"/>
      <c r="S765" s="229"/>
      <c r="T765" s="229"/>
      <c r="U765" s="229"/>
      <c r="V765" s="229"/>
      <c r="W765" s="229"/>
      <c r="X765" s="229"/>
      <c r="Y765" s="229"/>
      <c r="Z765" s="229"/>
      <c r="AA765" s="229"/>
      <c r="AB765" s="229"/>
      <c r="AC765" s="229"/>
      <c r="AD765" s="229"/>
      <c r="AE765" s="229"/>
      <c r="AF765" s="229"/>
      <c r="AG765" s="229"/>
      <c r="AH765" s="231"/>
    </row>
    <row r="766" spans="2:34">
      <c r="B766" s="229"/>
      <c r="C766" s="229"/>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c r="AA766" s="229"/>
      <c r="AB766" s="229"/>
      <c r="AC766" s="229"/>
      <c r="AD766" s="229"/>
      <c r="AE766" s="229"/>
      <c r="AF766" s="229"/>
      <c r="AG766" s="229"/>
      <c r="AH766" s="231"/>
    </row>
    <row r="767" spans="2:34">
      <c r="B767" s="229"/>
      <c r="C767" s="229"/>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c r="AE767" s="229"/>
      <c r="AF767" s="229"/>
      <c r="AG767" s="229"/>
      <c r="AH767" s="231"/>
    </row>
    <row r="768" spans="2:34">
      <c r="B768" s="229"/>
      <c r="C768" s="229"/>
      <c r="D768" s="229"/>
      <c r="E768" s="229"/>
      <c r="F768" s="229"/>
      <c r="G768" s="229"/>
      <c r="H768" s="229"/>
      <c r="I768" s="229"/>
      <c r="J768" s="229"/>
      <c r="K768" s="229"/>
      <c r="L768" s="229"/>
      <c r="M768" s="229"/>
      <c r="N768" s="229"/>
      <c r="O768" s="229"/>
      <c r="P768" s="229"/>
      <c r="Q768" s="229"/>
      <c r="R768" s="229"/>
      <c r="S768" s="229"/>
      <c r="T768" s="229"/>
      <c r="U768" s="229"/>
      <c r="V768" s="229"/>
      <c r="W768" s="229"/>
      <c r="X768" s="229"/>
      <c r="Y768" s="229"/>
      <c r="Z768" s="229"/>
      <c r="AA768" s="229"/>
      <c r="AB768" s="229"/>
      <c r="AC768" s="229"/>
      <c r="AD768" s="229"/>
      <c r="AE768" s="229"/>
      <c r="AF768" s="229"/>
      <c r="AG768" s="229"/>
      <c r="AH768" s="231"/>
    </row>
    <row r="769" spans="2:34">
      <c r="B769" s="229"/>
      <c r="C769" s="229"/>
      <c r="D769" s="229"/>
      <c r="E769" s="229"/>
      <c r="F769" s="229"/>
      <c r="G769" s="229"/>
      <c r="H769" s="229"/>
      <c r="I769" s="229"/>
      <c r="J769" s="229"/>
      <c r="K769" s="229"/>
      <c r="L769" s="229"/>
      <c r="M769" s="229"/>
      <c r="N769" s="229"/>
      <c r="O769" s="229"/>
      <c r="P769" s="229"/>
      <c r="Q769" s="229"/>
      <c r="R769" s="229"/>
      <c r="S769" s="229"/>
      <c r="T769" s="229"/>
      <c r="U769" s="229"/>
      <c r="V769" s="229"/>
      <c r="W769" s="229"/>
      <c r="X769" s="229"/>
      <c r="Y769" s="229"/>
      <c r="Z769" s="229"/>
      <c r="AA769" s="229"/>
      <c r="AB769" s="229"/>
      <c r="AC769" s="229"/>
      <c r="AD769" s="229"/>
      <c r="AE769" s="229"/>
      <c r="AF769" s="229"/>
      <c r="AG769" s="229"/>
      <c r="AH769" s="231"/>
    </row>
    <row r="770" spans="2:34">
      <c r="B770" s="229"/>
      <c r="C770" s="229"/>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c r="AH770" s="231"/>
    </row>
    <row r="771" spans="2:34">
      <c r="B771" s="229"/>
      <c r="C771" s="229"/>
      <c r="D771" s="229"/>
      <c r="E771" s="229"/>
      <c r="F771" s="229"/>
      <c r="G771" s="229"/>
      <c r="H771" s="229"/>
      <c r="I771" s="229"/>
      <c r="J771" s="229"/>
      <c r="K771" s="229"/>
      <c r="L771" s="229"/>
      <c r="M771" s="229"/>
      <c r="N771" s="229"/>
      <c r="O771" s="229"/>
      <c r="P771" s="229"/>
      <c r="Q771" s="229"/>
      <c r="R771" s="229"/>
      <c r="S771" s="229"/>
      <c r="T771" s="229"/>
      <c r="U771" s="229"/>
      <c r="V771" s="229"/>
      <c r="W771" s="229"/>
      <c r="X771" s="229"/>
      <c r="Y771" s="229"/>
      <c r="Z771" s="229"/>
      <c r="AA771" s="229"/>
      <c r="AB771" s="229"/>
      <c r="AC771" s="229"/>
      <c r="AD771" s="229"/>
      <c r="AE771" s="229"/>
      <c r="AF771" s="229"/>
      <c r="AG771" s="229"/>
      <c r="AH771" s="231"/>
    </row>
    <row r="772" spans="2:34">
      <c r="B772" s="229"/>
      <c r="C772" s="229"/>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c r="AE772" s="229"/>
      <c r="AF772" s="229"/>
      <c r="AG772" s="229"/>
      <c r="AH772" s="231"/>
    </row>
    <row r="773" spans="2:34">
      <c r="B773" s="229"/>
      <c r="C773" s="229"/>
      <c r="D773" s="229"/>
      <c r="E773" s="229"/>
      <c r="F773" s="229"/>
      <c r="G773" s="229"/>
      <c r="H773" s="229"/>
      <c r="I773" s="229"/>
      <c r="J773" s="229"/>
      <c r="K773" s="229"/>
      <c r="L773" s="229"/>
      <c r="M773" s="229"/>
      <c r="N773" s="229"/>
      <c r="O773" s="229"/>
      <c r="P773" s="229"/>
      <c r="Q773" s="229"/>
      <c r="R773" s="229"/>
      <c r="S773" s="229"/>
      <c r="T773" s="229"/>
      <c r="U773" s="229"/>
      <c r="V773" s="229"/>
      <c r="W773" s="229"/>
      <c r="X773" s="229"/>
      <c r="Y773" s="229"/>
      <c r="Z773" s="229"/>
      <c r="AA773" s="229"/>
      <c r="AB773" s="229"/>
      <c r="AC773" s="229"/>
      <c r="AD773" s="229"/>
      <c r="AE773" s="229"/>
      <c r="AF773" s="229"/>
      <c r="AG773" s="229"/>
      <c r="AH773" s="231"/>
    </row>
    <row r="774" spans="2:34">
      <c r="B774" s="229"/>
      <c r="C774" s="229"/>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c r="AE774" s="229"/>
      <c r="AF774" s="229"/>
      <c r="AG774" s="229"/>
      <c r="AH774" s="231"/>
    </row>
    <row r="775" spans="2:34">
      <c r="B775" s="229"/>
      <c r="C775" s="229"/>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c r="AA775" s="229"/>
      <c r="AB775" s="229"/>
      <c r="AC775" s="229"/>
      <c r="AD775" s="229"/>
      <c r="AE775" s="229"/>
      <c r="AF775" s="229"/>
      <c r="AG775" s="229"/>
      <c r="AH775" s="231"/>
    </row>
    <row r="776" spans="2:34">
      <c r="B776" s="229"/>
      <c r="C776" s="229"/>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c r="AA776" s="229"/>
      <c r="AB776" s="229"/>
      <c r="AC776" s="229"/>
      <c r="AD776" s="229"/>
      <c r="AE776" s="229"/>
      <c r="AF776" s="229"/>
      <c r="AG776" s="229"/>
      <c r="AH776" s="231"/>
    </row>
    <row r="777" spans="2:34">
      <c r="B777" s="229"/>
      <c r="C777" s="229"/>
      <c r="D777" s="229"/>
      <c r="E777" s="229"/>
      <c r="F777" s="229"/>
      <c r="G777" s="229"/>
      <c r="H777" s="229"/>
      <c r="I777" s="229"/>
      <c r="J777" s="229"/>
      <c r="K777" s="229"/>
      <c r="L777" s="229"/>
      <c r="M777" s="229"/>
      <c r="N777" s="229"/>
      <c r="O777" s="229"/>
      <c r="P777" s="229"/>
      <c r="Q777" s="229"/>
      <c r="R777" s="229"/>
      <c r="S777" s="229"/>
      <c r="T777" s="229"/>
      <c r="U777" s="229"/>
      <c r="V777" s="229"/>
      <c r="W777" s="229"/>
      <c r="X777" s="229"/>
      <c r="Y777" s="229"/>
      <c r="Z777" s="229"/>
      <c r="AA777" s="229"/>
      <c r="AB777" s="229"/>
      <c r="AC777" s="229"/>
      <c r="AD777" s="229"/>
      <c r="AE777" s="229"/>
      <c r="AF777" s="229"/>
      <c r="AG777" s="229"/>
      <c r="AH777" s="231"/>
    </row>
    <row r="778" spans="2:34">
      <c r="B778" s="229"/>
      <c r="C778" s="229"/>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c r="AA778" s="229"/>
      <c r="AB778" s="229"/>
      <c r="AC778" s="229"/>
      <c r="AD778" s="229"/>
      <c r="AE778" s="229"/>
      <c r="AF778" s="229"/>
      <c r="AG778" s="229"/>
      <c r="AH778" s="231"/>
    </row>
    <row r="779" spans="2:34">
      <c r="B779" s="229"/>
      <c r="C779" s="229"/>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c r="AA779" s="229"/>
      <c r="AB779" s="229"/>
      <c r="AC779" s="229"/>
      <c r="AD779" s="229"/>
      <c r="AE779" s="229"/>
      <c r="AF779" s="229"/>
      <c r="AG779" s="229"/>
      <c r="AH779" s="231"/>
    </row>
    <row r="780" spans="2:34">
      <c r="B780" s="229"/>
      <c r="C780" s="229"/>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c r="AA780" s="229"/>
      <c r="AB780" s="229"/>
      <c r="AC780" s="229"/>
      <c r="AD780" s="229"/>
      <c r="AE780" s="229"/>
      <c r="AF780" s="229"/>
      <c r="AG780" s="229"/>
      <c r="AH780" s="231"/>
    </row>
    <row r="781" spans="2:34">
      <c r="B781" s="229"/>
      <c r="C781" s="229"/>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c r="AA781" s="229"/>
      <c r="AB781" s="229"/>
      <c r="AC781" s="229"/>
      <c r="AD781" s="229"/>
      <c r="AE781" s="229"/>
      <c r="AF781" s="229"/>
      <c r="AG781" s="229"/>
      <c r="AH781" s="231"/>
    </row>
    <row r="782" spans="2:34">
      <c r="B782" s="229"/>
      <c r="C782" s="229"/>
      <c r="D782" s="229"/>
      <c r="E782" s="229"/>
      <c r="F782" s="229"/>
      <c r="G782" s="229"/>
      <c r="H782" s="229"/>
      <c r="I782" s="229"/>
      <c r="J782" s="229"/>
      <c r="K782" s="229"/>
      <c r="L782" s="229"/>
      <c r="M782" s="229"/>
      <c r="N782" s="229"/>
      <c r="O782" s="229"/>
      <c r="P782" s="229"/>
      <c r="Q782" s="229"/>
      <c r="R782" s="229"/>
      <c r="S782" s="229"/>
      <c r="T782" s="229"/>
      <c r="U782" s="229"/>
      <c r="V782" s="229"/>
      <c r="W782" s="229"/>
      <c r="X782" s="229"/>
      <c r="Y782" s="229"/>
      <c r="Z782" s="229"/>
      <c r="AA782" s="229"/>
      <c r="AB782" s="229"/>
      <c r="AC782" s="229"/>
      <c r="AD782" s="229"/>
      <c r="AE782" s="229"/>
      <c r="AF782" s="229"/>
      <c r="AG782" s="229"/>
      <c r="AH782" s="231"/>
    </row>
    <row r="783" spans="2:34">
      <c r="B783" s="229"/>
      <c r="C783" s="229"/>
      <c r="D783" s="229"/>
      <c r="E783" s="229"/>
      <c r="F783" s="229"/>
      <c r="G783" s="229"/>
      <c r="H783" s="229"/>
      <c r="I783" s="229"/>
      <c r="J783" s="229"/>
      <c r="K783" s="229"/>
      <c r="L783" s="229"/>
      <c r="M783" s="229"/>
      <c r="N783" s="229"/>
      <c r="O783" s="229"/>
      <c r="P783" s="229"/>
      <c r="Q783" s="229"/>
      <c r="R783" s="229"/>
      <c r="S783" s="229"/>
      <c r="T783" s="229"/>
      <c r="U783" s="229"/>
      <c r="V783" s="229"/>
      <c r="W783" s="229"/>
      <c r="X783" s="229"/>
      <c r="Y783" s="229"/>
      <c r="Z783" s="229"/>
      <c r="AA783" s="229"/>
      <c r="AB783" s="229"/>
      <c r="AC783" s="229"/>
      <c r="AD783" s="229"/>
      <c r="AE783" s="229"/>
      <c r="AF783" s="229"/>
      <c r="AG783" s="229"/>
      <c r="AH783" s="231"/>
    </row>
    <row r="784" spans="2:34">
      <c r="B784" s="229"/>
      <c r="C784" s="229"/>
      <c r="D784" s="229"/>
      <c r="E784" s="229"/>
      <c r="F784" s="229"/>
      <c r="G784" s="229"/>
      <c r="H784" s="229"/>
      <c r="I784" s="229"/>
      <c r="J784" s="229"/>
      <c r="K784" s="229"/>
      <c r="L784" s="229"/>
      <c r="M784" s="229"/>
      <c r="N784" s="229"/>
      <c r="O784" s="229"/>
      <c r="P784" s="229"/>
      <c r="Q784" s="229"/>
      <c r="R784" s="229"/>
      <c r="S784" s="229"/>
      <c r="T784" s="229"/>
      <c r="U784" s="229"/>
      <c r="V784" s="229"/>
      <c r="W784" s="229"/>
      <c r="X784" s="229"/>
      <c r="Y784" s="229"/>
      <c r="Z784" s="229"/>
      <c r="AA784" s="229"/>
      <c r="AB784" s="229"/>
      <c r="AC784" s="229"/>
      <c r="AD784" s="229"/>
      <c r="AE784" s="229"/>
      <c r="AF784" s="229"/>
      <c r="AG784" s="229"/>
      <c r="AH784" s="231"/>
    </row>
    <row r="785" spans="2:34">
      <c r="B785" s="229"/>
      <c r="C785" s="229"/>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c r="AE785" s="229"/>
      <c r="AF785" s="229"/>
      <c r="AG785" s="229"/>
      <c r="AH785" s="231"/>
    </row>
    <row r="786" spans="2:34">
      <c r="B786" s="229"/>
      <c r="C786" s="229"/>
      <c r="D786" s="229"/>
      <c r="E786" s="229"/>
      <c r="F786" s="229"/>
      <c r="G786" s="229"/>
      <c r="H786" s="229"/>
      <c r="I786" s="229"/>
      <c r="J786" s="229"/>
      <c r="K786" s="229"/>
      <c r="L786" s="229"/>
      <c r="M786" s="229"/>
      <c r="N786" s="229"/>
      <c r="O786" s="229"/>
      <c r="P786" s="229"/>
      <c r="Q786" s="229"/>
      <c r="R786" s="229"/>
      <c r="S786" s="229"/>
      <c r="T786" s="229"/>
      <c r="U786" s="229"/>
      <c r="V786" s="229"/>
      <c r="W786" s="229"/>
      <c r="X786" s="229"/>
      <c r="Y786" s="229"/>
      <c r="Z786" s="229"/>
      <c r="AA786" s="229"/>
      <c r="AB786" s="229"/>
      <c r="AC786" s="229"/>
      <c r="AD786" s="229"/>
      <c r="AE786" s="229"/>
      <c r="AF786" s="229"/>
      <c r="AG786" s="229"/>
      <c r="AH786" s="231"/>
    </row>
    <row r="787" spans="2:34">
      <c r="B787" s="229"/>
      <c r="C787" s="229"/>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c r="AE787" s="229"/>
      <c r="AF787" s="229"/>
      <c r="AG787" s="229"/>
      <c r="AH787" s="231"/>
    </row>
    <row r="788" spans="2:34">
      <c r="B788" s="229"/>
      <c r="C788" s="229"/>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c r="AA788" s="229"/>
      <c r="AB788" s="229"/>
      <c r="AC788" s="229"/>
      <c r="AD788" s="229"/>
      <c r="AE788" s="229"/>
      <c r="AF788" s="229"/>
      <c r="AG788" s="229"/>
      <c r="AH788" s="231"/>
    </row>
    <row r="789" spans="2:34">
      <c r="B789" s="229"/>
      <c r="C789" s="229"/>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c r="AA789" s="229"/>
      <c r="AB789" s="229"/>
      <c r="AC789" s="229"/>
      <c r="AD789" s="229"/>
      <c r="AE789" s="229"/>
      <c r="AF789" s="229"/>
      <c r="AG789" s="229"/>
      <c r="AH789" s="231"/>
    </row>
    <row r="790" spans="2:34">
      <c r="B790" s="229"/>
      <c r="C790" s="229"/>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c r="AA790" s="229"/>
      <c r="AB790" s="229"/>
      <c r="AC790" s="229"/>
      <c r="AD790" s="229"/>
      <c r="AE790" s="229"/>
      <c r="AF790" s="229"/>
      <c r="AG790" s="229"/>
      <c r="AH790" s="231"/>
    </row>
    <row r="791" spans="2:34">
      <c r="B791" s="229"/>
      <c r="C791" s="229"/>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31"/>
    </row>
    <row r="792" spans="2:34">
      <c r="B792" s="229"/>
      <c r="C792" s="229"/>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c r="AA792" s="229"/>
      <c r="AB792" s="229"/>
      <c r="AC792" s="229"/>
      <c r="AD792" s="229"/>
      <c r="AE792" s="229"/>
      <c r="AF792" s="229"/>
      <c r="AG792" s="229"/>
      <c r="AH792" s="231"/>
    </row>
    <row r="793" spans="2:34">
      <c r="B793" s="229"/>
      <c r="C793" s="229"/>
      <c r="D793" s="229"/>
      <c r="E793" s="229"/>
      <c r="F793" s="229"/>
      <c r="G793" s="229"/>
      <c r="H793" s="229"/>
      <c r="I793" s="229"/>
      <c r="J793" s="229"/>
      <c r="K793" s="229"/>
      <c r="L793" s="229"/>
      <c r="M793" s="229"/>
      <c r="N793" s="229"/>
      <c r="O793" s="229"/>
      <c r="P793" s="229"/>
      <c r="Q793" s="229"/>
      <c r="R793" s="229"/>
      <c r="S793" s="229"/>
      <c r="T793" s="229"/>
      <c r="U793" s="229"/>
      <c r="V793" s="229"/>
      <c r="W793" s="229"/>
      <c r="X793" s="229"/>
      <c r="Y793" s="229"/>
      <c r="Z793" s="229"/>
      <c r="AA793" s="229"/>
      <c r="AB793" s="229"/>
      <c r="AC793" s="229"/>
      <c r="AD793" s="229"/>
      <c r="AE793" s="229"/>
      <c r="AF793" s="229"/>
      <c r="AG793" s="229"/>
      <c r="AH793" s="231"/>
    </row>
    <row r="794" spans="2:34">
      <c r="B794" s="229"/>
      <c r="C794" s="229"/>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229"/>
      <c r="AA794" s="229"/>
      <c r="AB794" s="229"/>
      <c r="AC794" s="229"/>
      <c r="AD794" s="229"/>
      <c r="AE794" s="229"/>
      <c r="AF794" s="229"/>
      <c r="AG794" s="229"/>
      <c r="AH794" s="231"/>
    </row>
    <row r="795" spans="2:34">
      <c r="B795" s="229"/>
      <c r="C795" s="229"/>
      <c r="D795" s="229"/>
      <c r="E795" s="229"/>
      <c r="F795" s="229"/>
      <c r="G795" s="229"/>
      <c r="H795" s="229"/>
      <c r="I795" s="229"/>
      <c r="J795" s="229"/>
      <c r="K795" s="229"/>
      <c r="L795" s="229"/>
      <c r="M795" s="229"/>
      <c r="N795" s="229"/>
      <c r="O795" s="229"/>
      <c r="P795" s="229"/>
      <c r="Q795" s="229"/>
      <c r="R795" s="229"/>
      <c r="S795" s="229"/>
      <c r="T795" s="229"/>
      <c r="U795" s="229"/>
      <c r="V795" s="229"/>
      <c r="W795" s="229"/>
      <c r="X795" s="229"/>
      <c r="Y795" s="229"/>
      <c r="Z795" s="229"/>
      <c r="AA795" s="229"/>
      <c r="AB795" s="229"/>
      <c r="AC795" s="229"/>
      <c r="AD795" s="229"/>
      <c r="AE795" s="229"/>
      <c r="AF795" s="229"/>
      <c r="AG795" s="229"/>
      <c r="AH795" s="231"/>
    </row>
    <row r="796" spans="2:34">
      <c r="B796" s="229"/>
      <c r="C796" s="229"/>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c r="AA796" s="229"/>
      <c r="AB796" s="229"/>
      <c r="AC796" s="229"/>
      <c r="AD796" s="229"/>
      <c r="AE796" s="229"/>
      <c r="AF796" s="229"/>
      <c r="AG796" s="229"/>
      <c r="AH796" s="231"/>
    </row>
    <row r="797" spans="2:34">
      <c r="B797" s="229"/>
      <c r="C797" s="229"/>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c r="AA797" s="229"/>
      <c r="AB797" s="229"/>
      <c r="AC797" s="229"/>
      <c r="AD797" s="229"/>
      <c r="AE797" s="229"/>
      <c r="AF797" s="229"/>
      <c r="AG797" s="229"/>
      <c r="AH797" s="231"/>
    </row>
    <row r="798" spans="2:34">
      <c r="B798" s="229"/>
      <c r="C798" s="229"/>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c r="AE798" s="229"/>
      <c r="AF798" s="229"/>
      <c r="AG798" s="229"/>
      <c r="AH798" s="231"/>
    </row>
    <row r="799" spans="2:34">
      <c r="B799" s="229"/>
      <c r="C799" s="229"/>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c r="AA799" s="229"/>
      <c r="AB799" s="229"/>
      <c r="AC799" s="229"/>
      <c r="AD799" s="229"/>
      <c r="AE799" s="229"/>
      <c r="AF799" s="229"/>
      <c r="AG799" s="229"/>
      <c r="AH799" s="231"/>
    </row>
    <row r="800" spans="2:34">
      <c r="B800" s="229"/>
      <c r="C800" s="229"/>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c r="AF800" s="229"/>
      <c r="AG800" s="229"/>
      <c r="AH800" s="231"/>
    </row>
    <row r="801" spans="2:34">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c r="AF801" s="229"/>
      <c r="AG801" s="229"/>
      <c r="AH801" s="231"/>
    </row>
    <row r="802" spans="2:34">
      <c r="B802" s="229"/>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c r="AE802" s="229"/>
      <c r="AF802" s="229"/>
      <c r="AG802" s="229"/>
      <c r="AH802" s="231"/>
    </row>
    <row r="803" spans="2:34">
      <c r="B803" s="229"/>
      <c r="C803" s="229"/>
      <c r="D803" s="229"/>
      <c r="E803" s="229"/>
      <c r="F803" s="229"/>
      <c r="G803" s="229"/>
      <c r="H803" s="229"/>
      <c r="I803" s="229"/>
      <c r="J803" s="229"/>
      <c r="K803" s="229"/>
      <c r="L803" s="229"/>
      <c r="M803" s="229"/>
      <c r="N803" s="229"/>
      <c r="O803" s="229"/>
      <c r="P803" s="229"/>
      <c r="Q803" s="229"/>
      <c r="R803" s="229"/>
      <c r="S803" s="229"/>
      <c r="T803" s="229"/>
      <c r="U803" s="229"/>
      <c r="V803" s="229"/>
      <c r="W803" s="229"/>
      <c r="X803" s="229"/>
      <c r="Y803" s="229"/>
      <c r="Z803" s="229"/>
      <c r="AA803" s="229"/>
      <c r="AB803" s="229"/>
      <c r="AC803" s="229"/>
      <c r="AD803" s="229"/>
      <c r="AE803" s="229"/>
      <c r="AF803" s="229"/>
      <c r="AG803" s="229"/>
      <c r="AH803" s="231"/>
    </row>
    <row r="804" spans="2:34">
      <c r="B804" s="229"/>
      <c r="C804" s="229"/>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c r="AA804" s="229"/>
      <c r="AB804" s="229"/>
      <c r="AC804" s="229"/>
      <c r="AD804" s="229"/>
      <c r="AE804" s="229"/>
      <c r="AF804" s="229"/>
      <c r="AG804" s="229"/>
      <c r="AH804" s="231"/>
    </row>
    <row r="805" spans="2:34">
      <c r="B805" s="229"/>
      <c r="C805" s="229"/>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c r="AE805" s="229"/>
      <c r="AF805" s="229"/>
      <c r="AG805" s="229"/>
      <c r="AH805" s="231"/>
    </row>
    <row r="806" spans="2:34">
      <c r="B806" s="229"/>
      <c r="C806" s="229"/>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c r="AA806" s="229"/>
      <c r="AB806" s="229"/>
      <c r="AC806" s="229"/>
      <c r="AD806" s="229"/>
      <c r="AE806" s="229"/>
      <c r="AF806" s="229"/>
      <c r="AG806" s="229"/>
      <c r="AH806" s="231"/>
    </row>
    <row r="807" spans="2:34">
      <c r="B807" s="229"/>
      <c r="C807" s="229"/>
      <c r="D807" s="229"/>
      <c r="E807" s="229"/>
      <c r="F807" s="229"/>
      <c r="G807" s="229"/>
      <c r="H807" s="229"/>
      <c r="I807" s="229"/>
      <c r="J807" s="229"/>
      <c r="K807" s="229"/>
      <c r="L807" s="229"/>
      <c r="M807" s="229"/>
      <c r="N807" s="229"/>
      <c r="O807" s="229"/>
      <c r="P807" s="229"/>
      <c r="Q807" s="229"/>
      <c r="R807" s="229"/>
      <c r="S807" s="229"/>
      <c r="T807" s="229"/>
      <c r="U807" s="229"/>
      <c r="V807" s="229"/>
      <c r="W807" s="229"/>
      <c r="X807" s="229"/>
      <c r="Y807" s="229"/>
      <c r="Z807" s="229"/>
      <c r="AA807" s="229"/>
      <c r="AB807" s="229"/>
      <c r="AC807" s="229"/>
      <c r="AD807" s="229"/>
      <c r="AE807" s="229"/>
      <c r="AF807" s="229"/>
      <c r="AG807" s="229"/>
      <c r="AH807" s="231"/>
    </row>
    <row r="808" spans="2:34">
      <c r="B808" s="229"/>
      <c r="C808" s="229"/>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c r="AA808" s="229"/>
      <c r="AB808" s="229"/>
      <c r="AC808" s="229"/>
      <c r="AD808" s="229"/>
      <c r="AE808" s="229"/>
      <c r="AF808" s="229"/>
      <c r="AG808" s="229"/>
      <c r="AH808" s="231"/>
    </row>
    <row r="809" spans="2:34">
      <c r="B809" s="229"/>
      <c r="C809" s="229"/>
      <c r="D809" s="229"/>
      <c r="E809" s="229"/>
      <c r="F809" s="229"/>
      <c r="G809" s="229"/>
      <c r="H809" s="229"/>
      <c r="I809" s="229"/>
      <c r="J809" s="229"/>
      <c r="K809" s="229"/>
      <c r="L809" s="229"/>
      <c r="M809" s="229"/>
      <c r="N809" s="229"/>
      <c r="O809" s="229"/>
      <c r="P809" s="229"/>
      <c r="Q809" s="229"/>
      <c r="R809" s="229"/>
      <c r="S809" s="229"/>
      <c r="T809" s="229"/>
      <c r="U809" s="229"/>
      <c r="V809" s="229"/>
      <c r="W809" s="229"/>
      <c r="X809" s="229"/>
      <c r="Y809" s="229"/>
      <c r="Z809" s="229"/>
      <c r="AA809" s="229"/>
      <c r="AB809" s="229"/>
      <c r="AC809" s="229"/>
      <c r="AD809" s="229"/>
      <c r="AE809" s="229"/>
      <c r="AF809" s="229"/>
      <c r="AG809" s="229"/>
      <c r="AH809" s="231"/>
    </row>
    <row r="810" spans="2:34">
      <c r="B810" s="229"/>
      <c r="C810" s="229"/>
      <c r="D810" s="229"/>
      <c r="E810" s="229"/>
      <c r="F810" s="229"/>
      <c r="G810" s="229"/>
      <c r="H810" s="229"/>
      <c r="I810" s="229"/>
      <c r="J810" s="229"/>
      <c r="K810" s="229"/>
      <c r="L810" s="229"/>
      <c r="M810" s="229"/>
      <c r="N810" s="229"/>
      <c r="O810" s="229"/>
      <c r="P810" s="229"/>
      <c r="Q810" s="229"/>
      <c r="R810" s="229"/>
      <c r="S810" s="229"/>
      <c r="T810" s="229"/>
      <c r="U810" s="229"/>
      <c r="V810" s="229"/>
      <c r="W810" s="229"/>
      <c r="X810" s="229"/>
      <c r="Y810" s="229"/>
      <c r="Z810" s="229"/>
      <c r="AA810" s="229"/>
      <c r="AB810" s="229"/>
      <c r="AC810" s="229"/>
      <c r="AD810" s="229"/>
      <c r="AE810" s="229"/>
      <c r="AF810" s="229"/>
      <c r="AG810" s="229"/>
      <c r="AH810" s="231"/>
    </row>
    <row r="811" spans="2:34">
      <c r="B811" s="229"/>
      <c r="C811" s="229"/>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c r="AA811" s="229"/>
      <c r="AB811" s="229"/>
      <c r="AC811" s="229"/>
      <c r="AD811" s="229"/>
      <c r="AE811" s="229"/>
      <c r="AF811" s="229"/>
      <c r="AG811" s="229"/>
      <c r="AH811" s="231"/>
    </row>
    <row r="812" spans="2:34">
      <c r="B812" s="229"/>
      <c r="C812" s="229"/>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c r="AA812" s="229"/>
      <c r="AB812" s="229"/>
      <c r="AC812" s="229"/>
      <c r="AD812" s="229"/>
      <c r="AE812" s="229"/>
      <c r="AF812" s="229"/>
      <c r="AG812" s="229"/>
      <c r="AH812" s="231"/>
    </row>
    <row r="813" spans="2:34">
      <c r="B813" s="229"/>
      <c r="C813" s="229"/>
      <c r="D813" s="229"/>
      <c r="E813" s="229"/>
      <c r="F813" s="229"/>
      <c r="G813" s="229"/>
      <c r="H813" s="229"/>
      <c r="I813" s="229"/>
      <c r="J813" s="229"/>
      <c r="K813" s="229"/>
      <c r="L813" s="229"/>
      <c r="M813" s="229"/>
      <c r="N813" s="229"/>
      <c r="O813" s="229"/>
      <c r="P813" s="229"/>
      <c r="Q813" s="229"/>
      <c r="R813" s="229"/>
      <c r="S813" s="229"/>
      <c r="T813" s="229"/>
      <c r="U813" s="229"/>
      <c r="V813" s="229"/>
      <c r="W813" s="229"/>
      <c r="X813" s="229"/>
      <c r="Y813" s="229"/>
      <c r="Z813" s="229"/>
      <c r="AA813" s="229"/>
      <c r="AB813" s="229"/>
      <c r="AC813" s="229"/>
      <c r="AD813" s="229"/>
      <c r="AE813" s="229"/>
      <c r="AF813" s="229"/>
      <c r="AG813" s="229"/>
      <c r="AH813" s="231"/>
    </row>
    <row r="814" spans="2:34">
      <c r="B814" s="229"/>
      <c r="C814" s="229"/>
      <c r="D814" s="229"/>
      <c r="E814" s="229"/>
      <c r="F814" s="229"/>
      <c r="G814" s="229"/>
      <c r="H814" s="229"/>
      <c r="I814" s="229"/>
      <c r="J814" s="229"/>
      <c r="K814" s="229"/>
      <c r="L814" s="229"/>
      <c r="M814" s="229"/>
      <c r="N814" s="229"/>
      <c r="O814" s="229"/>
      <c r="P814" s="229"/>
      <c r="Q814" s="229"/>
      <c r="R814" s="229"/>
      <c r="S814" s="229"/>
      <c r="T814" s="229"/>
      <c r="U814" s="229"/>
      <c r="V814" s="229"/>
      <c r="W814" s="229"/>
      <c r="X814" s="229"/>
      <c r="Y814" s="229"/>
      <c r="Z814" s="229"/>
      <c r="AA814" s="229"/>
      <c r="AB814" s="229"/>
      <c r="AC814" s="229"/>
      <c r="AD814" s="229"/>
      <c r="AE814" s="229"/>
      <c r="AF814" s="229"/>
      <c r="AG814" s="229"/>
      <c r="AH814" s="231"/>
    </row>
    <row r="815" spans="2:34">
      <c r="B815" s="229"/>
      <c r="C815" s="229"/>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c r="AA815" s="229"/>
      <c r="AB815" s="229"/>
      <c r="AC815" s="229"/>
      <c r="AD815" s="229"/>
      <c r="AE815" s="229"/>
      <c r="AF815" s="229"/>
      <c r="AG815" s="229"/>
      <c r="AH815" s="231"/>
    </row>
    <row r="816" spans="2:34">
      <c r="B816" s="229"/>
      <c r="C816" s="229"/>
      <c r="D816" s="229"/>
      <c r="E816" s="229"/>
      <c r="F816" s="229"/>
      <c r="G816" s="229"/>
      <c r="H816" s="229"/>
      <c r="I816" s="229"/>
      <c r="J816" s="229"/>
      <c r="K816" s="229"/>
      <c r="L816" s="229"/>
      <c r="M816" s="229"/>
      <c r="N816" s="229"/>
      <c r="O816" s="229"/>
      <c r="P816" s="229"/>
      <c r="Q816" s="229"/>
      <c r="R816" s="229"/>
      <c r="S816" s="229"/>
      <c r="T816" s="229"/>
      <c r="U816" s="229"/>
      <c r="V816" s="229"/>
      <c r="W816" s="229"/>
      <c r="X816" s="229"/>
      <c r="Y816" s="229"/>
      <c r="Z816" s="229"/>
      <c r="AA816" s="229"/>
      <c r="AB816" s="229"/>
      <c r="AC816" s="229"/>
      <c r="AD816" s="229"/>
      <c r="AE816" s="229"/>
      <c r="AF816" s="229"/>
      <c r="AG816" s="229"/>
      <c r="AH816" s="231"/>
    </row>
    <row r="817" spans="2:34">
      <c r="B817" s="229"/>
      <c r="C817" s="229"/>
      <c r="D817" s="229"/>
      <c r="E817" s="229"/>
      <c r="F817" s="229"/>
      <c r="G817" s="229"/>
      <c r="H817" s="229"/>
      <c r="I817" s="229"/>
      <c r="J817" s="229"/>
      <c r="K817" s="229"/>
      <c r="L817" s="229"/>
      <c r="M817" s="229"/>
      <c r="N817" s="229"/>
      <c r="O817" s="229"/>
      <c r="P817" s="229"/>
      <c r="Q817" s="229"/>
      <c r="R817" s="229"/>
      <c r="S817" s="229"/>
      <c r="T817" s="229"/>
      <c r="U817" s="229"/>
      <c r="V817" s="229"/>
      <c r="W817" s="229"/>
      <c r="X817" s="229"/>
      <c r="Y817" s="229"/>
      <c r="Z817" s="229"/>
      <c r="AA817" s="229"/>
      <c r="AB817" s="229"/>
      <c r="AC817" s="229"/>
      <c r="AD817" s="229"/>
      <c r="AE817" s="229"/>
      <c r="AF817" s="229"/>
      <c r="AG817" s="229"/>
      <c r="AH817" s="231"/>
    </row>
    <row r="818" spans="2:34">
      <c r="B818" s="229"/>
      <c r="C818" s="229"/>
      <c r="D818" s="229"/>
      <c r="E818" s="229"/>
      <c r="F818" s="229"/>
      <c r="G818" s="229"/>
      <c r="H818" s="229"/>
      <c r="I818" s="229"/>
      <c r="J818" s="229"/>
      <c r="K818" s="229"/>
      <c r="L818" s="229"/>
      <c r="M818" s="229"/>
      <c r="N818" s="229"/>
      <c r="O818" s="229"/>
      <c r="P818" s="229"/>
      <c r="Q818" s="229"/>
      <c r="R818" s="229"/>
      <c r="S818" s="229"/>
      <c r="T818" s="229"/>
      <c r="U818" s="229"/>
      <c r="V818" s="229"/>
      <c r="W818" s="229"/>
      <c r="X818" s="229"/>
      <c r="Y818" s="229"/>
      <c r="Z818" s="229"/>
      <c r="AA818" s="229"/>
      <c r="AB818" s="229"/>
      <c r="AC818" s="229"/>
      <c r="AD818" s="229"/>
      <c r="AE818" s="229"/>
      <c r="AF818" s="229"/>
      <c r="AG818" s="229"/>
      <c r="AH818" s="231"/>
    </row>
    <row r="819" spans="2:34">
      <c r="B819" s="229"/>
      <c r="C819" s="229"/>
      <c r="D819" s="229"/>
      <c r="E819" s="229"/>
      <c r="F819" s="229"/>
      <c r="G819" s="229"/>
      <c r="H819" s="229"/>
      <c r="I819" s="229"/>
      <c r="J819" s="229"/>
      <c r="K819" s="229"/>
      <c r="L819" s="229"/>
      <c r="M819" s="229"/>
      <c r="N819" s="229"/>
      <c r="O819" s="229"/>
      <c r="P819" s="229"/>
      <c r="Q819" s="229"/>
      <c r="R819" s="229"/>
      <c r="S819" s="229"/>
      <c r="T819" s="229"/>
      <c r="U819" s="229"/>
      <c r="V819" s="229"/>
      <c r="W819" s="229"/>
      <c r="X819" s="229"/>
      <c r="Y819" s="229"/>
      <c r="Z819" s="229"/>
      <c r="AA819" s="229"/>
      <c r="AB819" s="229"/>
      <c r="AC819" s="229"/>
      <c r="AD819" s="229"/>
      <c r="AE819" s="229"/>
      <c r="AF819" s="229"/>
      <c r="AG819" s="229"/>
      <c r="AH819" s="231"/>
    </row>
    <row r="820" spans="2:34">
      <c r="B820" s="229"/>
      <c r="C820" s="229"/>
      <c r="D820" s="229"/>
      <c r="E820" s="229"/>
      <c r="F820" s="229"/>
      <c r="G820" s="229"/>
      <c r="H820" s="229"/>
      <c r="I820" s="229"/>
      <c r="J820" s="229"/>
      <c r="K820" s="229"/>
      <c r="L820" s="229"/>
      <c r="M820" s="229"/>
      <c r="N820" s="229"/>
      <c r="O820" s="229"/>
      <c r="P820" s="229"/>
      <c r="Q820" s="229"/>
      <c r="R820" s="229"/>
      <c r="S820" s="229"/>
      <c r="T820" s="229"/>
      <c r="U820" s="229"/>
      <c r="V820" s="229"/>
      <c r="W820" s="229"/>
      <c r="X820" s="229"/>
      <c r="Y820" s="229"/>
      <c r="Z820" s="229"/>
      <c r="AA820" s="229"/>
      <c r="AB820" s="229"/>
      <c r="AC820" s="229"/>
      <c r="AD820" s="229"/>
      <c r="AE820" s="229"/>
      <c r="AF820" s="229"/>
      <c r="AG820" s="229"/>
      <c r="AH820" s="231"/>
    </row>
    <row r="821" spans="2:34">
      <c r="B821" s="229"/>
      <c r="C821" s="229"/>
      <c r="D821" s="229"/>
      <c r="E821" s="229"/>
      <c r="F821" s="229"/>
      <c r="G821" s="229"/>
      <c r="H821" s="229"/>
      <c r="I821" s="229"/>
      <c r="J821" s="229"/>
      <c r="K821" s="229"/>
      <c r="L821" s="229"/>
      <c r="M821" s="229"/>
      <c r="N821" s="229"/>
      <c r="O821" s="229"/>
      <c r="P821" s="229"/>
      <c r="Q821" s="229"/>
      <c r="R821" s="229"/>
      <c r="S821" s="229"/>
      <c r="T821" s="229"/>
      <c r="U821" s="229"/>
      <c r="V821" s="229"/>
      <c r="W821" s="229"/>
      <c r="X821" s="229"/>
      <c r="Y821" s="229"/>
      <c r="Z821" s="229"/>
      <c r="AA821" s="229"/>
      <c r="AB821" s="229"/>
      <c r="AC821" s="229"/>
      <c r="AD821" s="229"/>
      <c r="AE821" s="229"/>
      <c r="AF821" s="229"/>
      <c r="AG821" s="229"/>
      <c r="AH821" s="231"/>
    </row>
    <row r="822" spans="2:34">
      <c r="B822" s="229"/>
      <c r="C822" s="229"/>
      <c r="D822" s="229"/>
      <c r="E822" s="229"/>
      <c r="F822" s="229"/>
      <c r="G822" s="229"/>
      <c r="H822" s="229"/>
      <c r="I822" s="229"/>
      <c r="J822" s="229"/>
      <c r="K822" s="229"/>
      <c r="L822" s="229"/>
      <c r="M822" s="229"/>
      <c r="N822" s="229"/>
      <c r="O822" s="229"/>
      <c r="P822" s="229"/>
      <c r="Q822" s="229"/>
      <c r="R822" s="229"/>
      <c r="S822" s="229"/>
      <c r="T822" s="229"/>
      <c r="U822" s="229"/>
      <c r="V822" s="229"/>
      <c r="W822" s="229"/>
      <c r="X822" s="229"/>
      <c r="Y822" s="229"/>
      <c r="Z822" s="229"/>
      <c r="AA822" s="229"/>
      <c r="AB822" s="229"/>
      <c r="AC822" s="229"/>
      <c r="AD822" s="229"/>
      <c r="AE822" s="229"/>
      <c r="AF822" s="229"/>
      <c r="AG822" s="229"/>
      <c r="AH822" s="231"/>
    </row>
    <row r="823" spans="2:34">
      <c r="B823" s="229"/>
      <c r="C823" s="229"/>
      <c r="D823" s="229"/>
      <c r="E823" s="229"/>
      <c r="F823" s="229"/>
      <c r="G823" s="229"/>
      <c r="H823" s="229"/>
      <c r="I823" s="229"/>
      <c r="J823" s="229"/>
      <c r="K823" s="229"/>
      <c r="L823" s="229"/>
      <c r="M823" s="229"/>
      <c r="N823" s="229"/>
      <c r="O823" s="229"/>
      <c r="P823" s="229"/>
      <c r="Q823" s="229"/>
      <c r="R823" s="229"/>
      <c r="S823" s="229"/>
      <c r="T823" s="229"/>
      <c r="U823" s="229"/>
      <c r="V823" s="229"/>
      <c r="W823" s="229"/>
      <c r="X823" s="229"/>
      <c r="Y823" s="229"/>
      <c r="Z823" s="229"/>
      <c r="AA823" s="229"/>
      <c r="AB823" s="229"/>
      <c r="AC823" s="229"/>
      <c r="AD823" s="229"/>
      <c r="AE823" s="229"/>
      <c r="AF823" s="229"/>
      <c r="AG823" s="229"/>
      <c r="AH823" s="231"/>
    </row>
    <row r="824" spans="2:34">
      <c r="B824" s="229"/>
      <c r="C824" s="229"/>
      <c r="D824" s="229"/>
      <c r="E824" s="229"/>
      <c r="F824" s="229"/>
      <c r="G824" s="229"/>
      <c r="H824" s="229"/>
      <c r="I824" s="229"/>
      <c r="J824" s="229"/>
      <c r="K824" s="229"/>
      <c r="L824" s="229"/>
      <c r="M824" s="229"/>
      <c r="N824" s="229"/>
      <c r="O824" s="229"/>
      <c r="P824" s="229"/>
      <c r="Q824" s="229"/>
      <c r="R824" s="229"/>
      <c r="S824" s="229"/>
      <c r="T824" s="229"/>
      <c r="U824" s="229"/>
      <c r="V824" s="229"/>
      <c r="W824" s="229"/>
      <c r="X824" s="229"/>
      <c r="Y824" s="229"/>
      <c r="Z824" s="229"/>
      <c r="AA824" s="229"/>
      <c r="AB824" s="229"/>
      <c r="AC824" s="229"/>
      <c r="AD824" s="229"/>
      <c r="AE824" s="229"/>
      <c r="AF824" s="229"/>
      <c r="AG824" s="229"/>
      <c r="AH824" s="231"/>
    </row>
    <row r="825" spans="2:34">
      <c r="B825" s="229"/>
      <c r="C825" s="229"/>
      <c r="D825" s="229"/>
      <c r="E825" s="229"/>
      <c r="F825" s="229"/>
      <c r="G825" s="229"/>
      <c r="H825" s="229"/>
      <c r="I825" s="229"/>
      <c r="J825" s="229"/>
      <c r="K825" s="229"/>
      <c r="L825" s="229"/>
      <c r="M825" s="229"/>
      <c r="N825" s="229"/>
      <c r="O825" s="229"/>
      <c r="P825" s="229"/>
      <c r="Q825" s="229"/>
      <c r="R825" s="229"/>
      <c r="S825" s="229"/>
      <c r="T825" s="229"/>
      <c r="U825" s="229"/>
      <c r="V825" s="229"/>
      <c r="W825" s="229"/>
      <c r="X825" s="229"/>
      <c r="Y825" s="229"/>
      <c r="Z825" s="229"/>
      <c r="AA825" s="229"/>
      <c r="AB825" s="229"/>
      <c r="AC825" s="229"/>
      <c r="AD825" s="229"/>
      <c r="AE825" s="229"/>
      <c r="AF825" s="229"/>
      <c r="AG825" s="229"/>
      <c r="AH825" s="231"/>
    </row>
    <row r="826" spans="2:34">
      <c r="B826" s="229"/>
      <c r="C826" s="229"/>
      <c r="D826" s="229"/>
      <c r="E826" s="229"/>
      <c r="F826" s="229"/>
      <c r="G826" s="229"/>
      <c r="H826" s="229"/>
      <c r="I826" s="229"/>
      <c r="J826" s="229"/>
      <c r="K826" s="229"/>
      <c r="L826" s="229"/>
      <c r="M826" s="229"/>
      <c r="N826" s="229"/>
      <c r="O826" s="229"/>
      <c r="P826" s="229"/>
      <c r="Q826" s="229"/>
      <c r="R826" s="229"/>
      <c r="S826" s="229"/>
      <c r="T826" s="229"/>
      <c r="U826" s="229"/>
      <c r="V826" s="229"/>
      <c r="W826" s="229"/>
      <c r="X826" s="229"/>
      <c r="Y826" s="229"/>
      <c r="Z826" s="229"/>
      <c r="AA826" s="229"/>
      <c r="AB826" s="229"/>
      <c r="AC826" s="229"/>
      <c r="AD826" s="229"/>
      <c r="AE826" s="229"/>
      <c r="AF826" s="229"/>
      <c r="AG826" s="229"/>
      <c r="AH826" s="231"/>
    </row>
    <row r="827" spans="2:34">
      <c r="B827" s="229"/>
      <c r="C827" s="229"/>
      <c r="D827" s="229"/>
      <c r="E827" s="229"/>
      <c r="F827" s="229"/>
      <c r="G827" s="229"/>
      <c r="H827" s="229"/>
      <c r="I827" s="229"/>
      <c r="J827" s="229"/>
      <c r="K827" s="229"/>
      <c r="L827" s="229"/>
      <c r="M827" s="229"/>
      <c r="N827" s="229"/>
      <c r="O827" s="229"/>
      <c r="P827" s="229"/>
      <c r="Q827" s="229"/>
      <c r="R827" s="229"/>
      <c r="S827" s="229"/>
      <c r="T827" s="229"/>
      <c r="U827" s="229"/>
      <c r="V827" s="229"/>
      <c r="W827" s="229"/>
      <c r="X827" s="229"/>
      <c r="Y827" s="229"/>
      <c r="Z827" s="229"/>
      <c r="AA827" s="229"/>
      <c r="AB827" s="229"/>
      <c r="AC827" s="229"/>
      <c r="AD827" s="229"/>
      <c r="AE827" s="229"/>
      <c r="AF827" s="229"/>
      <c r="AG827" s="229"/>
      <c r="AH827" s="231"/>
    </row>
    <row r="828" spans="2:34">
      <c r="B828" s="229"/>
      <c r="C828" s="229"/>
      <c r="D828" s="229"/>
      <c r="E828" s="229"/>
      <c r="F828" s="229"/>
      <c r="G828" s="229"/>
      <c r="H828" s="229"/>
      <c r="I828" s="229"/>
      <c r="J828" s="229"/>
      <c r="K828" s="229"/>
      <c r="L828" s="229"/>
      <c r="M828" s="229"/>
      <c r="N828" s="229"/>
      <c r="O828" s="229"/>
      <c r="P828" s="229"/>
      <c r="Q828" s="229"/>
      <c r="R828" s="229"/>
      <c r="S828" s="229"/>
      <c r="T828" s="229"/>
      <c r="U828" s="229"/>
      <c r="V828" s="229"/>
      <c r="W828" s="229"/>
      <c r="X828" s="229"/>
      <c r="Y828" s="229"/>
      <c r="Z828" s="229"/>
      <c r="AA828" s="229"/>
      <c r="AB828" s="229"/>
      <c r="AC828" s="229"/>
      <c r="AD828" s="229"/>
      <c r="AE828" s="229"/>
      <c r="AF828" s="229"/>
      <c r="AG828" s="229"/>
      <c r="AH828" s="231"/>
    </row>
    <row r="829" spans="2:34">
      <c r="B829" s="229"/>
      <c r="C829" s="229"/>
      <c r="D829" s="229"/>
      <c r="E829" s="229"/>
      <c r="F829" s="229"/>
      <c r="G829" s="229"/>
      <c r="H829" s="229"/>
      <c r="I829" s="229"/>
      <c r="J829" s="229"/>
      <c r="K829" s="229"/>
      <c r="L829" s="229"/>
      <c r="M829" s="229"/>
      <c r="N829" s="229"/>
      <c r="O829" s="229"/>
      <c r="P829" s="229"/>
      <c r="Q829" s="229"/>
      <c r="R829" s="229"/>
      <c r="S829" s="229"/>
      <c r="T829" s="229"/>
      <c r="U829" s="229"/>
      <c r="V829" s="229"/>
      <c r="W829" s="229"/>
      <c r="X829" s="229"/>
      <c r="Y829" s="229"/>
      <c r="Z829" s="229"/>
      <c r="AA829" s="229"/>
      <c r="AB829" s="229"/>
      <c r="AC829" s="229"/>
      <c r="AD829" s="229"/>
      <c r="AE829" s="229"/>
      <c r="AF829" s="229"/>
      <c r="AG829" s="229"/>
      <c r="AH829" s="231"/>
    </row>
    <row r="830" spans="2:34">
      <c r="B830" s="229"/>
      <c r="C830" s="229"/>
      <c r="D830" s="229"/>
      <c r="E830" s="229"/>
      <c r="F830" s="229"/>
      <c r="G830" s="229"/>
      <c r="H830" s="229"/>
      <c r="I830" s="229"/>
      <c r="J830" s="229"/>
      <c r="K830" s="229"/>
      <c r="L830" s="229"/>
      <c r="M830" s="229"/>
      <c r="N830" s="229"/>
      <c r="O830" s="229"/>
      <c r="P830" s="229"/>
      <c r="Q830" s="229"/>
      <c r="R830" s="229"/>
      <c r="S830" s="229"/>
      <c r="T830" s="229"/>
      <c r="U830" s="229"/>
      <c r="V830" s="229"/>
      <c r="W830" s="229"/>
      <c r="X830" s="229"/>
      <c r="Y830" s="229"/>
      <c r="Z830" s="229"/>
      <c r="AA830" s="229"/>
      <c r="AB830" s="229"/>
      <c r="AC830" s="229"/>
      <c r="AD830" s="229"/>
      <c r="AE830" s="229"/>
      <c r="AF830" s="229"/>
      <c r="AG830" s="229"/>
      <c r="AH830" s="231"/>
    </row>
    <row r="831" spans="2:34">
      <c r="B831" s="229"/>
      <c r="C831" s="229"/>
      <c r="D831" s="229"/>
      <c r="E831" s="229"/>
      <c r="F831" s="229"/>
      <c r="G831" s="229"/>
      <c r="H831" s="229"/>
      <c r="I831" s="229"/>
      <c r="J831" s="229"/>
      <c r="K831" s="229"/>
      <c r="L831" s="229"/>
      <c r="M831" s="229"/>
      <c r="N831" s="229"/>
      <c r="O831" s="229"/>
      <c r="P831" s="229"/>
      <c r="Q831" s="229"/>
      <c r="R831" s="229"/>
      <c r="S831" s="229"/>
      <c r="T831" s="229"/>
      <c r="U831" s="229"/>
      <c r="V831" s="229"/>
      <c r="W831" s="229"/>
      <c r="X831" s="229"/>
      <c r="Y831" s="229"/>
      <c r="Z831" s="229"/>
      <c r="AA831" s="229"/>
      <c r="AB831" s="229"/>
      <c r="AC831" s="229"/>
      <c r="AD831" s="229"/>
      <c r="AE831" s="229"/>
      <c r="AF831" s="229"/>
      <c r="AG831" s="229"/>
      <c r="AH831" s="231"/>
    </row>
    <row r="832" spans="2:34">
      <c r="B832" s="229"/>
      <c r="C832" s="229"/>
      <c r="D832" s="229"/>
      <c r="E832" s="229"/>
      <c r="F832" s="229"/>
      <c r="G832" s="229"/>
      <c r="H832" s="229"/>
      <c r="I832" s="229"/>
      <c r="J832" s="229"/>
      <c r="K832" s="229"/>
      <c r="L832" s="229"/>
      <c r="M832" s="229"/>
      <c r="N832" s="229"/>
      <c r="O832" s="229"/>
      <c r="P832" s="229"/>
      <c r="Q832" s="229"/>
      <c r="R832" s="229"/>
      <c r="S832" s="229"/>
      <c r="T832" s="229"/>
      <c r="U832" s="229"/>
      <c r="V832" s="229"/>
      <c r="W832" s="229"/>
      <c r="X832" s="229"/>
      <c r="Y832" s="229"/>
      <c r="Z832" s="229"/>
      <c r="AA832" s="229"/>
      <c r="AB832" s="229"/>
      <c r="AC832" s="229"/>
      <c r="AD832" s="229"/>
      <c r="AE832" s="229"/>
      <c r="AF832" s="229"/>
      <c r="AG832" s="229"/>
      <c r="AH832" s="231"/>
    </row>
    <row r="833" spans="2:34">
      <c r="B833" s="229"/>
      <c r="C833" s="229"/>
      <c r="D833" s="229"/>
      <c r="E833" s="229"/>
      <c r="F833" s="229"/>
      <c r="G833" s="229"/>
      <c r="H833" s="229"/>
      <c r="I833" s="229"/>
      <c r="J833" s="229"/>
      <c r="K833" s="229"/>
      <c r="L833" s="229"/>
      <c r="M833" s="229"/>
      <c r="N833" s="229"/>
      <c r="O833" s="229"/>
      <c r="P833" s="229"/>
      <c r="Q833" s="229"/>
      <c r="R833" s="229"/>
      <c r="S833" s="229"/>
      <c r="T833" s="229"/>
      <c r="U833" s="229"/>
      <c r="V833" s="229"/>
      <c r="W833" s="229"/>
      <c r="X833" s="229"/>
      <c r="Y833" s="229"/>
      <c r="Z833" s="229"/>
      <c r="AA833" s="229"/>
      <c r="AB833" s="229"/>
      <c r="AC833" s="229"/>
      <c r="AD833" s="229"/>
      <c r="AE833" s="229"/>
      <c r="AF833" s="229"/>
      <c r="AG833" s="229"/>
      <c r="AH833" s="231"/>
    </row>
    <row r="834" spans="2:34">
      <c r="B834" s="229"/>
      <c r="C834" s="229"/>
      <c r="D834" s="229"/>
      <c r="E834" s="229"/>
      <c r="F834" s="229"/>
      <c r="G834" s="229"/>
      <c r="H834" s="229"/>
      <c r="I834" s="229"/>
      <c r="J834" s="229"/>
      <c r="K834" s="229"/>
      <c r="L834" s="229"/>
      <c r="M834" s="229"/>
      <c r="N834" s="229"/>
      <c r="O834" s="229"/>
      <c r="P834" s="229"/>
      <c r="Q834" s="229"/>
      <c r="R834" s="229"/>
      <c r="S834" s="229"/>
      <c r="T834" s="229"/>
      <c r="U834" s="229"/>
      <c r="V834" s="229"/>
      <c r="W834" s="229"/>
      <c r="X834" s="229"/>
      <c r="Y834" s="229"/>
      <c r="Z834" s="229"/>
      <c r="AA834" s="229"/>
      <c r="AB834" s="229"/>
      <c r="AC834" s="229"/>
      <c r="AD834" s="229"/>
      <c r="AE834" s="229"/>
      <c r="AF834" s="229"/>
      <c r="AG834" s="229"/>
      <c r="AH834" s="231"/>
    </row>
    <row r="835" spans="2:34">
      <c r="B835" s="229"/>
      <c r="C835" s="229"/>
      <c r="D835" s="229"/>
      <c r="E835" s="229"/>
      <c r="F835" s="229"/>
      <c r="G835" s="229"/>
      <c r="H835" s="229"/>
      <c r="I835" s="229"/>
      <c r="J835" s="229"/>
      <c r="K835" s="229"/>
      <c r="L835" s="229"/>
      <c r="M835" s="229"/>
      <c r="N835" s="229"/>
      <c r="O835" s="229"/>
      <c r="P835" s="229"/>
      <c r="Q835" s="229"/>
      <c r="R835" s="229"/>
      <c r="S835" s="229"/>
      <c r="T835" s="229"/>
      <c r="U835" s="229"/>
      <c r="V835" s="229"/>
      <c r="W835" s="229"/>
      <c r="X835" s="229"/>
      <c r="Y835" s="229"/>
      <c r="Z835" s="229"/>
      <c r="AA835" s="229"/>
      <c r="AB835" s="229"/>
      <c r="AC835" s="229"/>
      <c r="AD835" s="229"/>
      <c r="AE835" s="229"/>
      <c r="AF835" s="229"/>
      <c r="AG835" s="229"/>
      <c r="AH835" s="231"/>
    </row>
    <row r="836" spans="2:34">
      <c r="B836" s="229"/>
      <c r="C836" s="229"/>
      <c r="D836" s="229"/>
      <c r="E836" s="229"/>
      <c r="F836" s="229"/>
      <c r="G836" s="229"/>
      <c r="H836" s="229"/>
      <c r="I836" s="229"/>
      <c r="J836" s="229"/>
      <c r="K836" s="229"/>
      <c r="L836" s="229"/>
      <c r="M836" s="229"/>
      <c r="N836" s="229"/>
      <c r="O836" s="229"/>
      <c r="P836" s="229"/>
      <c r="Q836" s="229"/>
      <c r="R836" s="229"/>
      <c r="S836" s="229"/>
      <c r="T836" s="229"/>
      <c r="U836" s="229"/>
      <c r="V836" s="229"/>
      <c r="W836" s="229"/>
      <c r="X836" s="229"/>
      <c r="Y836" s="229"/>
      <c r="Z836" s="229"/>
      <c r="AA836" s="229"/>
      <c r="AB836" s="229"/>
      <c r="AC836" s="229"/>
      <c r="AD836" s="229"/>
      <c r="AE836" s="229"/>
      <c r="AF836" s="229"/>
      <c r="AG836" s="229"/>
      <c r="AH836" s="231"/>
    </row>
    <row r="837" spans="2:34">
      <c r="B837" s="229"/>
      <c r="C837" s="229"/>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c r="AA837" s="229"/>
      <c r="AB837" s="229"/>
      <c r="AC837" s="229"/>
      <c r="AD837" s="229"/>
      <c r="AE837" s="229"/>
      <c r="AF837" s="229"/>
      <c r="AG837" s="229"/>
      <c r="AH837" s="231"/>
    </row>
    <row r="838" spans="2:34">
      <c r="B838" s="229"/>
      <c r="C838" s="229"/>
      <c r="D838" s="229"/>
      <c r="E838" s="229"/>
      <c r="F838" s="229"/>
      <c r="G838" s="229"/>
      <c r="H838" s="229"/>
      <c r="I838" s="229"/>
      <c r="J838" s="229"/>
      <c r="K838" s="229"/>
      <c r="L838" s="229"/>
      <c r="M838" s="229"/>
      <c r="N838" s="229"/>
      <c r="O838" s="229"/>
      <c r="P838" s="229"/>
      <c r="Q838" s="229"/>
      <c r="R838" s="229"/>
      <c r="S838" s="229"/>
      <c r="T838" s="229"/>
      <c r="U838" s="229"/>
      <c r="V838" s="229"/>
      <c r="W838" s="229"/>
      <c r="X838" s="229"/>
      <c r="Y838" s="229"/>
      <c r="Z838" s="229"/>
      <c r="AA838" s="229"/>
      <c r="AB838" s="229"/>
      <c r="AC838" s="229"/>
      <c r="AD838" s="229"/>
      <c r="AE838" s="229"/>
      <c r="AF838" s="229"/>
      <c r="AG838" s="229"/>
      <c r="AH838" s="231"/>
    </row>
    <row r="839" spans="2:34">
      <c r="B839" s="229"/>
      <c r="C839" s="229"/>
      <c r="D839" s="229"/>
      <c r="E839" s="229"/>
      <c r="F839" s="229"/>
      <c r="G839" s="229"/>
      <c r="H839" s="229"/>
      <c r="I839" s="229"/>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31"/>
    </row>
    <row r="840" spans="2:34">
      <c r="B840" s="229"/>
      <c r="C840" s="229"/>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c r="AA840" s="229"/>
      <c r="AB840" s="229"/>
      <c r="AC840" s="229"/>
      <c r="AD840" s="229"/>
      <c r="AE840" s="229"/>
      <c r="AF840" s="229"/>
      <c r="AG840" s="229"/>
      <c r="AH840" s="231"/>
    </row>
    <row r="841" spans="2:34">
      <c r="B841" s="229"/>
      <c r="C841" s="229"/>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c r="AE841" s="229"/>
      <c r="AF841" s="229"/>
      <c r="AG841" s="229"/>
      <c r="AH841" s="231"/>
    </row>
    <row r="842" spans="2:34">
      <c r="B842" s="229"/>
      <c r="C842" s="229"/>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c r="AA842" s="229"/>
      <c r="AB842" s="229"/>
      <c r="AC842" s="229"/>
      <c r="AD842" s="229"/>
      <c r="AE842" s="229"/>
      <c r="AF842" s="229"/>
      <c r="AG842" s="229"/>
      <c r="AH842" s="231"/>
    </row>
    <row r="843" spans="2:34">
      <c r="B843" s="229"/>
      <c r="C843" s="229"/>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c r="AE843" s="229"/>
      <c r="AF843" s="229"/>
      <c r="AG843" s="229"/>
      <c r="AH843" s="231"/>
    </row>
    <row r="844" spans="2:34">
      <c r="B844" s="229"/>
      <c r="C844" s="229"/>
      <c r="D844" s="229"/>
      <c r="E844" s="229"/>
      <c r="F844" s="229"/>
      <c r="G844" s="229"/>
      <c r="H844" s="229"/>
      <c r="I844" s="229"/>
      <c r="J844" s="229"/>
      <c r="K844" s="229"/>
      <c r="L844" s="229"/>
      <c r="M844" s="229"/>
      <c r="N844" s="229"/>
      <c r="O844" s="229"/>
      <c r="P844" s="229"/>
      <c r="Q844" s="229"/>
      <c r="R844" s="229"/>
      <c r="S844" s="229"/>
      <c r="T844" s="229"/>
      <c r="U844" s="229"/>
      <c r="V844" s="229"/>
      <c r="W844" s="229"/>
      <c r="X844" s="229"/>
      <c r="Y844" s="229"/>
      <c r="Z844" s="229"/>
      <c r="AA844" s="229"/>
      <c r="AB844" s="229"/>
      <c r="AC844" s="229"/>
      <c r="AD844" s="229"/>
      <c r="AE844" s="229"/>
      <c r="AF844" s="229"/>
      <c r="AG844" s="229"/>
      <c r="AH844" s="231"/>
    </row>
    <row r="845" spans="2:34">
      <c r="B845" s="229"/>
      <c r="C845" s="229"/>
      <c r="D845" s="229"/>
      <c r="E845" s="229"/>
      <c r="F845" s="229"/>
      <c r="G845" s="229"/>
      <c r="H845" s="229"/>
      <c r="I845" s="229"/>
      <c r="J845" s="229"/>
      <c r="K845" s="229"/>
      <c r="L845" s="229"/>
      <c r="M845" s="229"/>
      <c r="N845" s="229"/>
      <c r="O845" s="229"/>
      <c r="P845" s="229"/>
      <c r="Q845" s="229"/>
      <c r="R845" s="229"/>
      <c r="S845" s="229"/>
      <c r="T845" s="229"/>
      <c r="U845" s="229"/>
      <c r="V845" s="229"/>
      <c r="W845" s="229"/>
      <c r="X845" s="229"/>
      <c r="Y845" s="229"/>
      <c r="Z845" s="229"/>
      <c r="AA845" s="229"/>
      <c r="AB845" s="229"/>
      <c r="AC845" s="229"/>
      <c r="AD845" s="229"/>
      <c r="AE845" s="229"/>
      <c r="AF845" s="229"/>
      <c r="AG845" s="229"/>
      <c r="AH845" s="231"/>
    </row>
    <row r="846" spans="2:34">
      <c r="B846" s="229"/>
      <c r="C846" s="229"/>
      <c r="D846" s="229"/>
      <c r="E846" s="229"/>
      <c r="F846" s="229"/>
      <c r="G846" s="229"/>
      <c r="H846" s="229"/>
      <c r="I846" s="229"/>
      <c r="J846" s="229"/>
      <c r="K846" s="229"/>
      <c r="L846" s="229"/>
      <c r="M846" s="229"/>
      <c r="N846" s="229"/>
      <c r="O846" s="229"/>
      <c r="P846" s="229"/>
      <c r="Q846" s="229"/>
      <c r="R846" s="229"/>
      <c r="S846" s="229"/>
      <c r="T846" s="229"/>
      <c r="U846" s="229"/>
      <c r="V846" s="229"/>
      <c r="W846" s="229"/>
      <c r="X846" s="229"/>
      <c r="Y846" s="229"/>
      <c r="Z846" s="229"/>
      <c r="AA846" s="229"/>
      <c r="AB846" s="229"/>
      <c r="AC846" s="229"/>
      <c r="AD846" s="229"/>
      <c r="AE846" s="229"/>
      <c r="AF846" s="229"/>
      <c r="AG846" s="229"/>
      <c r="AH846" s="231"/>
    </row>
    <row r="847" spans="2:34">
      <c r="B847" s="229"/>
      <c r="C847" s="229"/>
      <c r="D847" s="229"/>
      <c r="E847" s="229"/>
      <c r="F847" s="229"/>
      <c r="G847" s="229"/>
      <c r="H847" s="229"/>
      <c r="I847" s="229"/>
      <c r="J847" s="229"/>
      <c r="K847" s="229"/>
      <c r="L847" s="229"/>
      <c r="M847" s="229"/>
      <c r="N847" s="229"/>
      <c r="O847" s="229"/>
      <c r="P847" s="229"/>
      <c r="Q847" s="229"/>
      <c r="R847" s="229"/>
      <c r="S847" s="229"/>
      <c r="T847" s="229"/>
      <c r="U847" s="229"/>
      <c r="V847" s="229"/>
      <c r="W847" s="229"/>
      <c r="X847" s="229"/>
      <c r="Y847" s="229"/>
      <c r="Z847" s="229"/>
      <c r="AA847" s="229"/>
      <c r="AB847" s="229"/>
      <c r="AC847" s="229"/>
      <c r="AD847" s="229"/>
      <c r="AE847" s="229"/>
      <c r="AF847" s="229"/>
      <c r="AG847" s="229"/>
      <c r="AH847" s="231"/>
    </row>
    <row r="848" spans="2:34">
      <c r="B848" s="229"/>
      <c r="C848" s="229"/>
      <c r="D848" s="229"/>
      <c r="E848" s="229"/>
      <c r="F848" s="229"/>
      <c r="G848" s="229"/>
      <c r="H848" s="229"/>
      <c r="I848" s="229"/>
      <c r="J848" s="229"/>
      <c r="K848" s="229"/>
      <c r="L848" s="229"/>
      <c r="M848" s="229"/>
      <c r="N848" s="229"/>
      <c r="O848" s="229"/>
      <c r="P848" s="229"/>
      <c r="Q848" s="229"/>
      <c r="R848" s="229"/>
      <c r="S848" s="229"/>
      <c r="T848" s="229"/>
      <c r="U848" s="229"/>
      <c r="V848" s="229"/>
      <c r="W848" s="229"/>
      <c r="X848" s="229"/>
      <c r="Y848" s="229"/>
      <c r="Z848" s="229"/>
      <c r="AA848" s="229"/>
      <c r="AB848" s="229"/>
      <c r="AC848" s="229"/>
      <c r="AD848" s="229"/>
      <c r="AE848" s="229"/>
      <c r="AF848" s="229"/>
      <c r="AG848" s="229"/>
      <c r="AH848" s="231"/>
    </row>
    <row r="849" spans="2:34">
      <c r="B849" s="229"/>
      <c r="C849" s="229"/>
      <c r="D849" s="229"/>
      <c r="E849" s="229"/>
      <c r="F849" s="229"/>
      <c r="G849" s="229"/>
      <c r="H849" s="229"/>
      <c r="I849" s="229"/>
      <c r="J849" s="229"/>
      <c r="K849" s="229"/>
      <c r="L849" s="229"/>
      <c r="M849" s="229"/>
      <c r="N849" s="229"/>
      <c r="O849" s="229"/>
      <c r="P849" s="229"/>
      <c r="Q849" s="229"/>
      <c r="R849" s="229"/>
      <c r="S849" s="229"/>
      <c r="T849" s="229"/>
      <c r="U849" s="229"/>
      <c r="V849" s="229"/>
      <c r="W849" s="229"/>
      <c r="X849" s="229"/>
      <c r="Y849" s="229"/>
      <c r="Z849" s="229"/>
      <c r="AA849" s="229"/>
      <c r="AB849" s="229"/>
      <c r="AC849" s="229"/>
      <c r="AD849" s="229"/>
      <c r="AE849" s="229"/>
      <c r="AF849" s="229"/>
      <c r="AG849" s="229"/>
      <c r="AH849" s="231"/>
    </row>
    <row r="850" spans="2:34">
      <c r="B850" s="229"/>
      <c r="C850" s="229"/>
      <c r="D850" s="229"/>
      <c r="E850" s="229"/>
      <c r="F850" s="229"/>
      <c r="G850" s="229"/>
      <c r="H850" s="229"/>
      <c r="I850" s="229"/>
      <c r="J850" s="229"/>
      <c r="K850" s="229"/>
      <c r="L850" s="229"/>
      <c r="M850" s="229"/>
      <c r="N850" s="229"/>
      <c r="O850" s="229"/>
      <c r="P850" s="229"/>
      <c r="Q850" s="229"/>
      <c r="R850" s="229"/>
      <c r="S850" s="229"/>
      <c r="T850" s="229"/>
      <c r="U850" s="229"/>
      <c r="V850" s="229"/>
      <c r="W850" s="229"/>
      <c r="X850" s="229"/>
      <c r="Y850" s="229"/>
      <c r="Z850" s="229"/>
      <c r="AA850" s="229"/>
      <c r="AB850" s="229"/>
      <c r="AC850" s="229"/>
      <c r="AD850" s="229"/>
      <c r="AE850" s="229"/>
      <c r="AF850" s="229"/>
      <c r="AG850" s="229"/>
      <c r="AH850" s="231"/>
    </row>
    <row r="851" spans="2:34">
      <c r="B851" s="229"/>
      <c r="C851" s="229"/>
      <c r="D851" s="229"/>
      <c r="E851" s="229"/>
      <c r="F851" s="229"/>
      <c r="G851" s="229"/>
      <c r="H851" s="229"/>
      <c r="I851" s="229"/>
      <c r="J851" s="229"/>
      <c r="K851" s="229"/>
      <c r="L851" s="229"/>
      <c r="M851" s="229"/>
      <c r="N851" s="229"/>
      <c r="O851" s="229"/>
      <c r="P851" s="229"/>
      <c r="Q851" s="229"/>
      <c r="R851" s="229"/>
      <c r="S851" s="229"/>
      <c r="T851" s="229"/>
      <c r="U851" s="229"/>
      <c r="V851" s="229"/>
      <c r="W851" s="229"/>
      <c r="X851" s="229"/>
      <c r="Y851" s="229"/>
      <c r="Z851" s="229"/>
      <c r="AA851" s="229"/>
      <c r="AB851" s="229"/>
      <c r="AC851" s="229"/>
      <c r="AD851" s="229"/>
      <c r="AE851" s="229"/>
      <c r="AF851" s="229"/>
      <c r="AG851" s="229"/>
      <c r="AH851" s="231"/>
    </row>
    <row r="852" spans="2:34">
      <c r="B852" s="229"/>
      <c r="C852" s="229"/>
      <c r="D852" s="229"/>
      <c r="E852" s="229"/>
      <c r="F852" s="229"/>
      <c r="G852" s="229"/>
      <c r="H852" s="229"/>
      <c r="I852" s="229"/>
      <c r="J852" s="229"/>
      <c r="K852" s="229"/>
      <c r="L852" s="229"/>
      <c r="M852" s="229"/>
      <c r="N852" s="229"/>
      <c r="O852" s="229"/>
      <c r="P852" s="229"/>
      <c r="Q852" s="229"/>
      <c r="R852" s="229"/>
      <c r="S852" s="229"/>
      <c r="T852" s="229"/>
      <c r="U852" s="229"/>
      <c r="V852" s="229"/>
      <c r="W852" s="229"/>
      <c r="X852" s="229"/>
      <c r="Y852" s="229"/>
      <c r="Z852" s="229"/>
      <c r="AA852" s="229"/>
      <c r="AB852" s="229"/>
      <c r="AC852" s="229"/>
      <c r="AD852" s="229"/>
      <c r="AE852" s="229"/>
      <c r="AF852" s="229"/>
      <c r="AG852" s="229"/>
      <c r="AH852" s="231"/>
    </row>
    <row r="853" spans="2:34">
      <c r="B853" s="229"/>
      <c r="C853" s="229"/>
      <c r="D853" s="229"/>
      <c r="E853" s="229"/>
      <c r="F853" s="229"/>
      <c r="G853" s="229"/>
      <c r="H853" s="229"/>
      <c r="I853" s="229"/>
      <c r="J853" s="229"/>
      <c r="K853" s="229"/>
      <c r="L853" s="229"/>
      <c r="M853" s="229"/>
      <c r="N853" s="229"/>
      <c r="O853" s="229"/>
      <c r="P853" s="229"/>
      <c r="Q853" s="229"/>
      <c r="R853" s="229"/>
      <c r="S853" s="229"/>
      <c r="T853" s="229"/>
      <c r="U853" s="229"/>
      <c r="V853" s="229"/>
      <c r="W853" s="229"/>
      <c r="X853" s="229"/>
      <c r="Y853" s="229"/>
      <c r="Z853" s="229"/>
      <c r="AA853" s="229"/>
      <c r="AB853" s="229"/>
      <c r="AC853" s="229"/>
      <c r="AD853" s="229"/>
      <c r="AE853" s="229"/>
      <c r="AF853" s="229"/>
      <c r="AG853" s="229"/>
      <c r="AH853" s="231"/>
    </row>
    <row r="854" spans="2:34">
      <c r="B854" s="229"/>
      <c r="C854" s="229"/>
      <c r="D854" s="229"/>
      <c r="E854" s="229"/>
      <c r="F854" s="229"/>
      <c r="G854" s="229"/>
      <c r="H854" s="229"/>
      <c r="I854" s="229"/>
      <c r="J854" s="229"/>
      <c r="K854" s="229"/>
      <c r="L854" s="229"/>
      <c r="M854" s="229"/>
      <c r="N854" s="229"/>
      <c r="O854" s="229"/>
      <c r="P854" s="229"/>
      <c r="Q854" s="229"/>
      <c r="R854" s="229"/>
      <c r="S854" s="229"/>
      <c r="T854" s="229"/>
      <c r="U854" s="229"/>
      <c r="V854" s="229"/>
      <c r="W854" s="229"/>
      <c r="X854" s="229"/>
      <c r="Y854" s="229"/>
      <c r="Z854" s="229"/>
      <c r="AA854" s="229"/>
      <c r="AB854" s="229"/>
      <c r="AC854" s="229"/>
      <c r="AD854" s="229"/>
      <c r="AE854" s="229"/>
      <c r="AF854" s="229"/>
      <c r="AG854" s="229"/>
      <c r="AH854" s="231"/>
    </row>
    <row r="855" spans="2:34">
      <c r="B855" s="229"/>
      <c r="C855" s="229"/>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c r="AA855" s="229"/>
      <c r="AB855" s="229"/>
      <c r="AC855" s="229"/>
      <c r="AD855" s="229"/>
      <c r="AE855" s="229"/>
      <c r="AF855" s="229"/>
      <c r="AG855" s="229"/>
      <c r="AH855" s="231"/>
    </row>
    <row r="856" spans="2:34">
      <c r="B856" s="229"/>
      <c r="C856" s="229"/>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c r="AA856" s="229"/>
      <c r="AB856" s="229"/>
      <c r="AC856" s="229"/>
      <c r="AD856" s="229"/>
      <c r="AE856" s="229"/>
      <c r="AF856" s="229"/>
      <c r="AG856" s="229"/>
      <c r="AH856" s="231"/>
    </row>
    <row r="857" spans="2:34">
      <c r="B857" s="229"/>
      <c r="C857" s="229"/>
      <c r="D857" s="229"/>
      <c r="E857" s="229"/>
      <c r="F857" s="229"/>
      <c r="G857" s="229"/>
      <c r="H857" s="229"/>
      <c r="I857" s="229"/>
      <c r="J857" s="229"/>
      <c r="K857" s="229"/>
      <c r="L857" s="229"/>
      <c r="M857" s="229"/>
      <c r="N857" s="229"/>
      <c r="O857" s="229"/>
      <c r="P857" s="229"/>
      <c r="Q857" s="229"/>
      <c r="R857" s="229"/>
      <c r="S857" s="229"/>
      <c r="T857" s="229"/>
      <c r="U857" s="229"/>
      <c r="V857" s="229"/>
      <c r="W857" s="229"/>
      <c r="X857" s="229"/>
      <c r="Y857" s="229"/>
      <c r="Z857" s="229"/>
      <c r="AA857" s="229"/>
      <c r="AB857" s="229"/>
      <c r="AC857" s="229"/>
      <c r="AD857" s="229"/>
      <c r="AE857" s="229"/>
      <c r="AF857" s="229"/>
      <c r="AG857" s="229"/>
      <c r="AH857" s="231"/>
    </row>
    <row r="858" spans="2:34">
      <c r="B858" s="229"/>
      <c r="C858" s="229"/>
      <c r="D858" s="229"/>
      <c r="E858" s="229"/>
      <c r="F858" s="229"/>
      <c r="G858" s="229"/>
      <c r="H858" s="229"/>
      <c r="I858" s="229"/>
      <c r="J858" s="229"/>
      <c r="K858" s="229"/>
      <c r="L858" s="229"/>
      <c r="M858" s="229"/>
      <c r="N858" s="229"/>
      <c r="O858" s="229"/>
      <c r="P858" s="229"/>
      <c r="Q858" s="229"/>
      <c r="R858" s="229"/>
      <c r="S858" s="229"/>
      <c r="T858" s="229"/>
      <c r="U858" s="229"/>
      <c r="V858" s="229"/>
      <c r="W858" s="229"/>
      <c r="X858" s="229"/>
      <c r="Y858" s="229"/>
      <c r="Z858" s="229"/>
      <c r="AA858" s="229"/>
      <c r="AB858" s="229"/>
      <c r="AC858" s="229"/>
      <c r="AD858" s="229"/>
      <c r="AE858" s="229"/>
      <c r="AF858" s="229"/>
      <c r="AG858" s="229"/>
      <c r="AH858" s="231"/>
    </row>
    <row r="859" spans="2:34">
      <c r="B859" s="229"/>
      <c r="C859" s="229"/>
      <c r="D859" s="229"/>
      <c r="E859" s="229"/>
      <c r="F859" s="229"/>
      <c r="G859" s="229"/>
      <c r="H859" s="229"/>
      <c r="I859" s="229"/>
      <c r="J859" s="229"/>
      <c r="K859" s="229"/>
      <c r="L859" s="229"/>
      <c r="M859" s="229"/>
      <c r="N859" s="229"/>
      <c r="O859" s="229"/>
      <c r="P859" s="229"/>
      <c r="Q859" s="229"/>
      <c r="R859" s="229"/>
      <c r="S859" s="229"/>
      <c r="T859" s="229"/>
      <c r="U859" s="229"/>
      <c r="V859" s="229"/>
      <c r="W859" s="229"/>
      <c r="X859" s="229"/>
      <c r="Y859" s="229"/>
      <c r="Z859" s="229"/>
      <c r="AA859" s="229"/>
      <c r="AB859" s="229"/>
      <c r="AC859" s="229"/>
      <c r="AD859" s="229"/>
      <c r="AE859" s="229"/>
      <c r="AF859" s="229"/>
      <c r="AG859" s="229"/>
      <c r="AH859" s="231"/>
    </row>
    <row r="860" spans="2:34">
      <c r="B860" s="229"/>
      <c r="C860" s="229"/>
      <c r="D860" s="229"/>
      <c r="E860" s="229"/>
      <c r="F860" s="229"/>
      <c r="G860" s="229"/>
      <c r="H860" s="229"/>
      <c r="I860" s="229"/>
      <c r="J860" s="229"/>
      <c r="K860" s="229"/>
      <c r="L860" s="229"/>
      <c r="M860" s="229"/>
      <c r="N860" s="229"/>
      <c r="O860" s="229"/>
      <c r="P860" s="229"/>
      <c r="Q860" s="229"/>
      <c r="R860" s="229"/>
      <c r="S860" s="229"/>
      <c r="T860" s="229"/>
      <c r="U860" s="229"/>
      <c r="V860" s="229"/>
      <c r="W860" s="229"/>
      <c r="X860" s="229"/>
      <c r="Y860" s="229"/>
      <c r="Z860" s="229"/>
      <c r="AA860" s="229"/>
      <c r="AB860" s="229"/>
      <c r="AC860" s="229"/>
      <c r="AD860" s="229"/>
      <c r="AE860" s="229"/>
      <c r="AF860" s="229"/>
      <c r="AG860" s="229"/>
      <c r="AH860" s="231"/>
    </row>
    <row r="861" spans="2:34">
      <c r="B861" s="229"/>
      <c r="C861" s="229"/>
      <c r="D861" s="229"/>
      <c r="E861" s="229"/>
      <c r="F861" s="229"/>
      <c r="G861" s="229"/>
      <c r="H861" s="229"/>
      <c r="I861" s="229"/>
      <c r="J861" s="229"/>
      <c r="K861" s="229"/>
      <c r="L861" s="229"/>
      <c r="M861" s="229"/>
      <c r="N861" s="229"/>
      <c r="O861" s="229"/>
      <c r="P861" s="229"/>
      <c r="Q861" s="229"/>
      <c r="R861" s="229"/>
      <c r="S861" s="229"/>
      <c r="T861" s="229"/>
      <c r="U861" s="229"/>
      <c r="V861" s="229"/>
      <c r="W861" s="229"/>
      <c r="X861" s="229"/>
      <c r="Y861" s="229"/>
      <c r="Z861" s="229"/>
      <c r="AA861" s="229"/>
      <c r="AB861" s="229"/>
      <c r="AC861" s="229"/>
      <c r="AD861" s="229"/>
      <c r="AE861" s="229"/>
      <c r="AF861" s="229"/>
      <c r="AG861" s="229"/>
      <c r="AH861" s="231"/>
    </row>
    <row r="862" spans="2:34">
      <c r="B862" s="229"/>
      <c r="C862" s="229"/>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c r="AA862" s="229"/>
      <c r="AB862" s="229"/>
      <c r="AC862" s="229"/>
      <c r="AD862" s="229"/>
      <c r="AE862" s="229"/>
      <c r="AF862" s="229"/>
      <c r="AG862" s="229"/>
      <c r="AH862" s="231"/>
    </row>
    <row r="863" spans="2:34">
      <c r="B863" s="229"/>
      <c r="C863" s="229"/>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c r="AA863" s="229"/>
      <c r="AB863" s="229"/>
      <c r="AC863" s="229"/>
      <c r="AD863" s="229"/>
      <c r="AE863" s="229"/>
      <c r="AF863" s="229"/>
      <c r="AG863" s="229"/>
      <c r="AH863" s="231"/>
    </row>
    <row r="864" spans="2:34">
      <c r="B864" s="229"/>
      <c r="C864" s="229"/>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c r="AE864" s="229"/>
      <c r="AF864" s="229"/>
      <c r="AG864" s="229"/>
      <c r="AH864" s="231"/>
    </row>
    <row r="865" spans="2:34">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c r="AE865" s="229"/>
      <c r="AF865" s="229"/>
      <c r="AG865" s="229"/>
      <c r="AH865" s="231"/>
    </row>
    <row r="866" spans="2:34">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c r="AE866" s="229"/>
      <c r="AF866" s="229"/>
      <c r="AG866" s="229"/>
      <c r="AH866" s="231"/>
    </row>
    <row r="867" spans="2:34">
      <c r="B867" s="229"/>
      <c r="C867" s="229"/>
      <c r="D867" s="229"/>
      <c r="E867" s="229"/>
      <c r="F867" s="229"/>
      <c r="G867" s="229"/>
      <c r="H867" s="229"/>
      <c r="I867" s="229"/>
      <c r="J867" s="229"/>
      <c r="K867" s="229"/>
      <c r="L867" s="229"/>
      <c r="M867" s="229"/>
      <c r="N867" s="229"/>
      <c r="O867" s="229"/>
      <c r="P867" s="229"/>
      <c r="Q867" s="229"/>
      <c r="R867" s="229"/>
      <c r="S867" s="229"/>
      <c r="T867" s="229"/>
      <c r="U867" s="229"/>
      <c r="V867" s="229"/>
      <c r="W867" s="229"/>
      <c r="X867" s="229"/>
      <c r="Y867" s="229"/>
      <c r="Z867" s="229"/>
      <c r="AA867" s="229"/>
      <c r="AB867" s="229"/>
      <c r="AC867" s="229"/>
      <c r="AD867" s="229"/>
      <c r="AE867" s="229"/>
      <c r="AF867" s="229"/>
      <c r="AG867" s="229"/>
      <c r="AH867" s="231"/>
    </row>
    <row r="868" spans="2:34">
      <c r="B868" s="229"/>
      <c r="C868" s="229"/>
      <c r="D868" s="229"/>
      <c r="E868" s="229"/>
      <c r="F868" s="229"/>
      <c r="G868" s="229"/>
      <c r="H868" s="229"/>
      <c r="I868" s="229"/>
      <c r="J868" s="229"/>
      <c r="K868" s="229"/>
      <c r="L868" s="229"/>
      <c r="M868" s="229"/>
      <c r="N868" s="229"/>
      <c r="O868" s="229"/>
      <c r="P868" s="229"/>
      <c r="Q868" s="229"/>
      <c r="R868" s="229"/>
      <c r="S868" s="229"/>
      <c r="T868" s="229"/>
      <c r="U868" s="229"/>
      <c r="V868" s="229"/>
      <c r="W868" s="229"/>
      <c r="X868" s="229"/>
      <c r="Y868" s="229"/>
      <c r="Z868" s="229"/>
      <c r="AA868" s="229"/>
      <c r="AB868" s="229"/>
      <c r="AC868" s="229"/>
      <c r="AD868" s="229"/>
      <c r="AE868" s="229"/>
      <c r="AF868" s="229"/>
      <c r="AG868" s="229"/>
      <c r="AH868" s="231"/>
    </row>
    <row r="869" spans="2:34">
      <c r="B869" s="229"/>
      <c r="C869" s="229"/>
      <c r="D869" s="229"/>
      <c r="E869" s="229"/>
      <c r="F869" s="229"/>
      <c r="G869" s="229"/>
      <c r="H869" s="229"/>
      <c r="I869" s="229"/>
      <c r="J869" s="229"/>
      <c r="K869" s="229"/>
      <c r="L869" s="229"/>
      <c r="M869" s="229"/>
      <c r="N869" s="229"/>
      <c r="O869" s="229"/>
      <c r="P869" s="229"/>
      <c r="Q869" s="229"/>
      <c r="R869" s="229"/>
      <c r="S869" s="229"/>
      <c r="T869" s="229"/>
      <c r="U869" s="229"/>
      <c r="V869" s="229"/>
      <c r="W869" s="229"/>
      <c r="X869" s="229"/>
      <c r="Y869" s="229"/>
      <c r="Z869" s="229"/>
      <c r="AA869" s="229"/>
      <c r="AB869" s="229"/>
      <c r="AC869" s="229"/>
      <c r="AD869" s="229"/>
      <c r="AE869" s="229"/>
      <c r="AF869" s="229"/>
      <c r="AG869" s="229"/>
      <c r="AH869" s="231"/>
    </row>
    <row r="870" spans="2:34">
      <c r="B870" s="229"/>
      <c r="C870" s="229"/>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29"/>
      <c r="AG870" s="229"/>
      <c r="AH870" s="231"/>
    </row>
    <row r="871" spans="2:34">
      <c r="B871" s="229"/>
      <c r="C871" s="229"/>
      <c r="D871" s="229"/>
      <c r="E871" s="229"/>
      <c r="F871" s="229"/>
      <c r="G871" s="229"/>
      <c r="H871" s="229"/>
      <c r="I871" s="229"/>
      <c r="J871" s="229"/>
      <c r="K871" s="229"/>
      <c r="L871" s="229"/>
      <c r="M871" s="229"/>
      <c r="N871" s="229"/>
      <c r="O871" s="229"/>
      <c r="P871" s="229"/>
      <c r="Q871" s="229"/>
      <c r="R871" s="229"/>
      <c r="S871" s="229"/>
      <c r="T871" s="229"/>
      <c r="U871" s="229"/>
      <c r="V871" s="229"/>
      <c r="W871" s="229"/>
      <c r="X871" s="229"/>
      <c r="Y871" s="229"/>
      <c r="Z871" s="229"/>
      <c r="AA871" s="229"/>
      <c r="AB871" s="229"/>
      <c r="AC871" s="229"/>
      <c r="AD871" s="229"/>
      <c r="AE871" s="229"/>
      <c r="AF871" s="229"/>
      <c r="AG871" s="229"/>
      <c r="AH871" s="231"/>
    </row>
    <row r="872" spans="2:34">
      <c r="B872" s="229"/>
      <c r="C872" s="229"/>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c r="AA872" s="229"/>
      <c r="AB872" s="229"/>
      <c r="AC872" s="229"/>
      <c r="AD872" s="229"/>
      <c r="AE872" s="229"/>
      <c r="AF872" s="229"/>
      <c r="AG872" s="229"/>
      <c r="AH872" s="231"/>
    </row>
    <row r="873" spans="2:34">
      <c r="B873" s="229"/>
      <c r="C873" s="229"/>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c r="AE873" s="229"/>
      <c r="AF873" s="229"/>
      <c r="AG873" s="229"/>
      <c r="AH873" s="231"/>
    </row>
    <row r="874" spans="2:34">
      <c r="B874" s="229"/>
      <c r="C874" s="229"/>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c r="AA874" s="229"/>
      <c r="AB874" s="229"/>
      <c r="AC874" s="229"/>
      <c r="AD874" s="229"/>
      <c r="AE874" s="229"/>
      <c r="AF874" s="229"/>
      <c r="AG874" s="229"/>
      <c r="AH874" s="231"/>
    </row>
    <row r="875" spans="2:34">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c r="AF875" s="229"/>
      <c r="AG875" s="229"/>
      <c r="AH875" s="231"/>
    </row>
    <row r="876" spans="2:34">
      <c r="B876" s="229"/>
      <c r="C876" s="229"/>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c r="AE876" s="229"/>
      <c r="AF876" s="229"/>
      <c r="AG876" s="229"/>
      <c r="AH876" s="231"/>
    </row>
    <row r="877" spans="2:34">
      <c r="B877" s="229"/>
      <c r="C877" s="229"/>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c r="AE877" s="229"/>
      <c r="AF877" s="229"/>
      <c r="AG877" s="229"/>
      <c r="AH877" s="231"/>
    </row>
    <row r="878" spans="2:34">
      <c r="B878" s="229"/>
      <c r="C878" s="229"/>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c r="AE878" s="229"/>
      <c r="AF878" s="229"/>
      <c r="AG878" s="229"/>
      <c r="AH878" s="231"/>
    </row>
    <row r="879" spans="2:34">
      <c r="B879" s="229"/>
      <c r="C879" s="229"/>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c r="AA879" s="229"/>
      <c r="AB879" s="229"/>
      <c r="AC879" s="229"/>
      <c r="AD879" s="229"/>
      <c r="AE879" s="229"/>
      <c r="AF879" s="229"/>
      <c r="AG879" s="229"/>
      <c r="AH879" s="231"/>
    </row>
    <row r="880" spans="2:34">
      <c r="B880" s="229"/>
      <c r="C880" s="229"/>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c r="AA880" s="229"/>
      <c r="AB880" s="229"/>
      <c r="AC880" s="229"/>
      <c r="AD880" s="229"/>
      <c r="AE880" s="229"/>
      <c r="AF880" s="229"/>
      <c r="AG880" s="229"/>
      <c r="AH880" s="231"/>
    </row>
    <row r="881" spans="2:34">
      <c r="B881" s="229"/>
      <c r="C881" s="229"/>
      <c r="D881" s="229"/>
      <c r="E881" s="229"/>
      <c r="F881" s="229"/>
      <c r="G881" s="229"/>
      <c r="H881" s="229"/>
      <c r="I881" s="229"/>
      <c r="J881" s="229"/>
      <c r="K881" s="229"/>
      <c r="L881" s="229"/>
      <c r="M881" s="229"/>
      <c r="N881" s="229"/>
      <c r="O881" s="229"/>
      <c r="P881" s="229"/>
      <c r="Q881" s="229"/>
      <c r="R881" s="229"/>
      <c r="S881" s="229"/>
      <c r="T881" s="229"/>
      <c r="U881" s="229"/>
      <c r="V881" s="229"/>
      <c r="W881" s="229"/>
      <c r="X881" s="229"/>
      <c r="Y881" s="229"/>
      <c r="Z881" s="229"/>
      <c r="AA881" s="229"/>
      <c r="AB881" s="229"/>
      <c r="AC881" s="229"/>
      <c r="AD881" s="229"/>
      <c r="AE881" s="229"/>
      <c r="AF881" s="229"/>
      <c r="AG881" s="229"/>
      <c r="AH881" s="231"/>
    </row>
    <row r="882" spans="2:34">
      <c r="B882" s="229"/>
      <c r="C882" s="229"/>
      <c r="D882" s="229"/>
      <c r="E882" s="229"/>
      <c r="F882" s="229"/>
      <c r="G882" s="229"/>
      <c r="H882" s="229"/>
      <c r="I882" s="229"/>
      <c r="J882" s="229"/>
      <c r="K882" s="229"/>
      <c r="L882" s="229"/>
      <c r="M882" s="229"/>
      <c r="N882" s="229"/>
      <c r="O882" s="229"/>
      <c r="P882" s="229"/>
      <c r="Q882" s="229"/>
      <c r="R882" s="229"/>
      <c r="S882" s="229"/>
      <c r="T882" s="229"/>
      <c r="U882" s="229"/>
      <c r="V882" s="229"/>
      <c r="W882" s="229"/>
      <c r="X882" s="229"/>
      <c r="Y882" s="229"/>
      <c r="Z882" s="229"/>
      <c r="AA882" s="229"/>
      <c r="AB882" s="229"/>
      <c r="AC882" s="229"/>
      <c r="AD882" s="229"/>
      <c r="AE882" s="229"/>
      <c r="AF882" s="229"/>
      <c r="AG882" s="229"/>
      <c r="AH882" s="231"/>
    </row>
    <row r="883" spans="2:34">
      <c r="B883" s="229"/>
      <c r="C883" s="229"/>
      <c r="D883" s="229"/>
      <c r="E883" s="229"/>
      <c r="F883" s="229"/>
      <c r="G883" s="229"/>
      <c r="H883" s="229"/>
      <c r="I883" s="229"/>
      <c r="J883" s="229"/>
      <c r="K883" s="229"/>
      <c r="L883" s="229"/>
      <c r="M883" s="229"/>
      <c r="N883" s="229"/>
      <c r="O883" s="229"/>
      <c r="P883" s="229"/>
      <c r="Q883" s="229"/>
      <c r="R883" s="229"/>
      <c r="S883" s="229"/>
      <c r="T883" s="229"/>
      <c r="U883" s="229"/>
      <c r="V883" s="229"/>
      <c r="W883" s="229"/>
      <c r="X883" s="229"/>
      <c r="Y883" s="229"/>
      <c r="Z883" s="229"/>
      <c r="AA883" s="229"/>
      <c r="AB883" s="229"/>
      <c r="AC883" s="229"/>
      <c r="AD883" s="229"/>
      <c r="AE883" s="229"/>
      <c r="AF883" s="229"/>
      <c r="AG883" s="229"/>
      <c r="AH883" s="231"/>
    </row>
    <row r="884" spans="2:34">
      <c r="B884" s="229"/>
      <c r="C884" s="229"/>
      <c r="D884" s="229"/>
      <c r="E884" s="229"/>
      <c r="F884" s="229"/>
      <c r="G884" s="229"/>
      <c r="H884" s="229"/>
      <c r="I884" s="229"/>
      <c r="J884" s="229"/>
      <c r="K884" s="229"/>
      <c r="L884" s="229"/>
      <c r="M884" s="229"/>
      <c r="N884" s="229"/>
      <c r="O884" s="229"/>
      <c r="P884" s="229"/>
      <c r="Q884" s="229"/>
      <c r="R884" s="229"/>
      <c r="S884" s="229"/>
      <c r="T884" s="229"/>
      <c r="U884" s="229"/>
      <c r="V884" s="229"/>
      <c r="W884" s="229"/>
      <c r="X884" s="229"/>
      <c r="Y884" s="229"/>
      <c r="Z884" s="229"/>
      <c r="AA884" s="229"/>
      <c r="AB884" s="229"/>
      <c r="AC884" s="229"/>
      <c r="AD884" s="229"/>
      <c r="AE884" s="229"/>
      <c r="AF884" s="229"/>
      <c r="AG884" s="229"/>
      <c r="AH884" s="231"/>
    </row>
    <row r="885" spans="2:34">
      <c r="B885" s="229"/>
      <c r="C885" s="229"/>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31"/>
    </row>
    <row r="886" spans="2:34">
      <c r="B886" s="229"/>
      <c r="C886" s="229"/>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c r="AE886" s="229"/>
      <c r="AF886" s="229"/>
      <c r="AG886" s="229"/>
      <c r="AH886" s="231"/>
    </row>
    <row r="887" spans="2:34">
      <c r="B887" s="229"/>
      <c r="C887" s="229"/>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c r="AA887" s="229"/>
      <c r="AB887" s="229"/>
      <c r="AC887" s="229"/>
      <c r="AD887" s="229"/>
      <c r="AE887" s="229"/>
      <c r="AF887" s="229"/>
      <c r="AG887" s="229"/>
      <c r="AH887" s="231"/>
    </row>
    <row r="888" spans="2:34">
      <c r="B888" s="229"/>
      <c r="C888" s="229"/>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c r="AE888" s="229"/>
      <c r="AF888" s="229"/>
      <c r="AG888" s="229"/>
      <c r="AH888" s="231"/>
    </row>
    <row r="889" spans="2:34">
      <c r="B889" s="229"/>
      <c r="C889" s="229"/>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c r="AA889" s="229"/>
      <c r="AB889" s="229"/>
      <c r="AC889" s="229"/>
      <c r="AD889" s="229"/>
      <c r="AE889" s="229"/>
      <c r="AF889" s="229"/>
      <c r="AG889" s="229"/>
      <c r="AH889" s="231"/>
    </row>
    <row r="890" spans="2:34">
      <c r="B890" s="229"/>
      <c r="C890" s="229"/>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c r="AA890" s="229"/>
      <c r="AB890" s="229"/>
      <c r="AC890" s="229"/>
      <c r="AD890" s="229"/>
      <c r="AE890" s="229"/>
      <c r="AF890" s="229"/>
      <c r="AG890" s="229"/>
      <c r="AH890" s="231"/>
    </row>
    <row r="891" spans="2:34">
      <c r="B891" s="229"/>
      <c r="C891" s="229"/>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c r="AA891" s="229"/>
      <c r="AB891" s="229"/>
      <c r="AC891" s="229"/>
      <c r="AD891" s="229"/>
      <c r="AE891" s="229"/>
      <c r="AF891" s="229"/>
      <c r="AG891" s="229"/>
      <c r="AH891" s="231"/>
    </row>
    <row r="892" spans="2:34">
      <c r="B892" s="229"/>
      <c r="C892" s="229"/>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229"/>
      <c r="AA892" s="229"/>
      <c r="AB892" s="229"/>
      <c r="AC892" s="229"/>
      <c r="AD892" s="229"/>
      <c r="AE892" s="229"/>
      <c r="AF892" s="229"/>
      <c r="AG892" s="229"/>
      <c r="AH892" s="231"/>
    </row>
    <row r="893" spans="2:34">
      <c r="B893" s="229"/>
      <c r="C893" s="229"/>
      <c r="D893" s="229"/>
      <c r="E893" s="229"/>
      <c r="F893" s="229"/>
      <c r="G893" s="229"/>
      <c r="H893" s="229"/>
      <c r="I893" s="229"/>
      <c r="J893" s="229"/>
      <c r="K893" s="229"/>
      <c r="L893" s="229"/>
      <c r="M893" s="229"/>
      <c r="N893" s="229"/>
      <c r="O893" s="229"/>
      <c r="P893" s="229"/>
      <c r="Q893" s="229"/>
      <c r="R893" s="229"/>
      <c r="S893" s="229"/>
      <c r="T893" s="229"/>
      <c r="U893" s="229"/>
      <c r="V893" s="229"/>
      <c r="W893" s="229"/>
      <c r="X893" s="229"/>
      <c r="Y893" s="229"/>
      <c r="Z893" s="229"/>
      <c r="AA893" s="229"/>
      <c r="AB893" s="229"/>
      <c r="AC893" s="229"/>
      <c r="AD893" s="229"/>
      <c r="AE893" s="229"/>
      <c r="AF893" s="229"/>
      <c r="AG893" s="229"/>
      <c r="AH893" s="231"/>
    </row>
    <row r="894" spans="2:34">
      <c r="B894" s="229"/>
      <c r="C894" s="229"/>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c r="AF894" s="229"/>
      <c r="AG894" s="229"/>
      <c r="AH894" s="231"/>
    </row>
    <row r="895" spans="2:34">
      <c r="B895" s="229"/>
      <c r="C895" s="229"/>
      <c r="D895" s="229"/>
      <c r="E895" s="229"/>
      <c r="F895" s="229"/>
      <c r="G895" s="229"/>
      <c r="H895" s="229"/>
      <c r="I895" s="229"/>
      <c r="J895" s="229"/>
      <c r="K895" s="229"/>
      <c r="L895" s="229"/>
      <c r="M895" s="229"/>
      <c r="N895" s="229"/>
      <c r="O895" s="229"/>
      <c r="P895" s="229"/>
      <c r="Q895" s="229"/>
      <c r="R895" s="229"/>
      <c r="S895" s="229"/>
      <c r="T895" s="229"/>
      <c r="U895" s="229"/>
      <c r="V895" s="229"/>
      <c r="W895" s="229"/>
      <c r="X895" s="229"/>
      <c r="Y895" s="229"/>
      <c r="Z895" s="229"/>
      <c r="AA895" s="229"/>
      <c r="AB895" s="229"/>
      <c r="AC895" s="229"/>
      <c r="AD895" s="229"/>
      <c r="AE895" s="229"/>
      <c r="AF895" s="229"/>
      <c r="AG895" s="229"/>
      <c r="AH895" s="231"/>
    </row>
    <row r="896" spans="2:34">
      <c r="B896" s="229"/>
      <c r="C896" s="229"/>
      <c r="D896" s="229"/>
      <c r="E896" s="229"/>
      <c r="F896" s="229"/>
      <c r="G896" s="229"/>
      <c r="H896" s="229"/>
      <c r="I896" s="229"/>
      <c r="J896" s="229"/>
      <c r="K896" s="229"/>
      <c r="L896" s="229"/>
      <c r="M896" s="229"/>
      <c r="N896" s="229"/>
      <c r="O896" s="229"/>
      <c r="P896" s="229"/>
      <c r="Q896" s="229"/>
      <c r="R896" s="229"/>
      <c r="S896" s="229"/>
      <c r="T896" s="229"/>
      <c r="U896" s="229"/>
      <c r="V896" s="229"/>
      <c r="W896" s="229"/>
      <c r="X896" s="229"/>
      <c r="Y896" s="229"/>
      <c r="Z896" s="229"/>
      <c r="AA896" s="229"/>
      <c r="AB896" s="229"/>
      <c r="AC896" s="229"/>
      <c r="AD896" s="229"/>
      <c r="AE896" s="229"/>
      <c r="AF896" s="229"/>
      <c r="AG896" s="229"/>
      <c r="AH896" s="231"/>
    </row>
    <row r="897" spans="2:34">
      <c r="B897" s="229"/>
      <c r="C897" s="229"/>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c r="AA897" s="229"/>
      <c r="AB897" s="229"/>
      <c r="AC897" s="229"/>
      <c r="AD897" s="229"/>
      <c r="AE897" s="229"/>
      <c r="AF897" s="229"/>
      <c r="AG897" s="229"/>
      <c r="AH897" s="231"/>
    </row>
    <row r="898" spans="2:34">
      <c r="B898" s="229"/>
      <c r="C898" s="229"/>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c r="AE898" s="229"/>
      <c r="AF898" s="229"/>
      <c r="AG898" s="229"/>
      <c r="AH898" s="231"/>
    </row>
    <row r="899" spans="2:34">
      <c r="B899" s="229"/>
      <c r="C899" s="229"/>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c r="AE899" s="229"/>
      <c r="AF899" s="229"/>
      <c r="AG899" s="229"/>
      <c r="AH899" s="231"/>
    </row>
    <row r="900" spans="2:34">
      <c r="B900" s="229"/>
      <c r="C900" s="229"/>
      <c r="D900" s="229"/>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c r="AA900" s="229"/>
      <c r="AB900" s="229"/>
      <c r="AC900" s="229"/>
      <c r="AD900" s="229"/>
      <c r="AE900" s="229"/>
      <c r="AF900" s="229"/>
      <c r="AG900" s="229"/>
      <c r="AH900" s="231"/>
    </row>
    <row r="901" spans="2:34">
      <c r="B901" s="229"/>
      <c r="C901" s="229"/>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c r="AE901" s="229"/>
      <c r="AF901" s="229"/>
      <c r="AG901" s="229"/>
      <c r="AH901" s="231"/>
    </row>
    <row r="902" spans="2:34">
      <c r="B902" s="229"/>
      <c r="C902" s="229"/>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c r="AE902" s="229"/>
      <c r="AF902" s="229"/>
      <c r="AG902" s="229"/>
      <c r="AH902" s="231"/>
    </row>
    <row r="903" spans="2:34">
      <c r="B903" s="229"/>
      <c r="C903" s="229"/>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c r="AA903" s="229"/>
      <c r="AB903" s="229"/>
      <c r="AC903" s="229"/>
      <c r="AD903" s="229"/>
      <c r="AE903" s="229"/>
      <c r="AF903" s="229"/>
      <c r="AG903" s="229"/>
      <c r="AH903" s="231"/>
    </row>
    <row r="904" spans="2:34">
      <c r="B904" s="229"/>
      <c r="C904" s="229"/>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c r="AE904" s="229"/>
      <c r="AF904" s="229"/>
      <c r="AG904" s="229"/>
      <c r="AH904" s="231"/>
    </row>
    <row r="905" spans="2:34">
      <c r="B905" s="229"/>
      <c r="C905" s="229"/>
      <c r="D905" s="229"/>
      <c r="E905" s="229"/>
      <c r="F905" s="229"/>
      <c r="G905" s="229"/>
      <c r="H905" s="229"/>
      <c r="I905" s="229"/>
      <c r="J905" s="229"/>
      <c r="K905" s="229"/>
      <c r="L905" s="229"/>
      <c r="M905" s="229"/>
      <c r="N905" s="229"/>
      <c r="O905" s="229"/>
      <c r="P905" s="229"/>
      <c r="Q905" s="229"/>
      <c r="R905" s="229"/>
      <c r="S905" s="229"/>
      <c r="T905" s="229"/>
      <c r="U905" s="229"/>
      <c r="V905" s="229"/>
      <c r="W905" s="229"/>
      <c r="X905" s="229"/>
      <c r="Y905" s="229"/>
      <c r="Z905" s="229"/>
      <c r="AA905" s="229"/>
      <c r="AB905" s="229"/>
      <c r="AC905" s="229"/>
      <c r="AD905" s="229"/>
      <c r="AE905" s="229"/>
      <c r="AF905" s="229"/>
      <c r="AG905" s="229"/>
      <c r="AH905" s="231"/>
    </row>
    <row r="906" spans="2:34">
      <c r="B906" s="229"/>
      <c r="C906" s="229"/>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c r="AE906" s="229"/>
      <c r="AF906" s="229"/>
      <c r="AG906" s="229"/>
      <c r="AH906" s="231"/>
    </row>
    <row r="907" spans="2:34">
      <c r="B907" s="229"/>
      <c r="C907" s="229"/>
      <c r="D907" s="229"/>
      <c r="E907" s="229"/>
      <c r="F907" s="229"/>
      <c r="G907" s="229"/>
      <c r="H907" s="229"/>
      <c r="I907" s="229"/>
      <c r="J907" s="229"/>
      <c r="K907" s="229"/>
      <c r="L907" s="229"/>
      <c r="M907" s="229"/>
      <c r="N907" s="229"/>
      <c r="O907" s="229"/>
      <c r="P907" s="229"/>
      <c r="Q907" s="229"/>
      <c r="R907" s="229"/>
      <c r="S907" s="229"/>
      <c r="T907" s="229"/>
      <c r="U907" s="229"/>
      <c r="V907" s="229"/>
      <c r="W907" s="229"/>
      <c r="X907" s="229"/>
      <c r="Y907" s="229"/>
      <c r="Z907" s="229"/>
      <c r="AA907" s="229"/>
      <c r="AB907" s="229"/>
      <c r="AC907" s="229"/>
      <c r="AD907" s="229"/>
      <c r="AE907" s="229"/>
      <c r="AF907" s="229"/>
      <c r="AG907" s="229"/>
      <c r="AH907" s="231"/>
    </row>
    <row r="908" spans="2:34">
      <c r="B908" s="229"/>
      <c r="C908" s="229"/>
      <c r="D908" s="229"/>
      <c r="E908" s="229"/>
      <c r="F908" s="229"/>
      <c r="G908" s="229"/>
      <c r="H908" s="229"/>
      <c r="I908" s="229"/>
      <c r="J908" s="229"/>
      <c r="K908" s="229"/>
      <c r="L908" s="229"/>
      <c r="M908" s="229"/>
      <c r="N908" s="229"/>
      <c r="O908" s="229"/>
      <c r="P908" s="229"/>
      <c r="Q908" s="229"/>
      <c r="R908" s="229"/>
      <c r="S908" s="229"/>
      <c r="T908" s="229"/>
      <c r="U908" s="229"/>
      <c r="V908" s="229"/>
      <c r="W908" s="229"/>
      <c r="X908" s="229"/>
      <c r="Y908" s="229"/>
      <c r="Z908" s="229"/>
      <c r="AA908" s="229"/>
      <c r="AB908" s="229"/>
      <c r="AC908" s="229"/>
      <c r="AD908" s="229"/>
      <c r="AE908" s="229"/>
      <c r="AF908" s="229"/>
      <c r="AG908" s="229"/>
      <c r="AH908" s="231"/>
    </row>
    <row r="909" spans="2:34">
      <c r="B909" s="229"/>
      <c r="C909" s="229"/>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c r="AA909" s="229"/>
      <c r="AB909" s="229"/>
      <c r="AC909" s="229"/>
      <c r="AD909" s="229"/>
      <c r="AE909" s="229"/>
      <c r="AF909" s="229"/>
      <c r="AG909" s="229"/>
      <c r="AH909" s="231"/>
    </row>
    <row r="910" spans="2:34">
      <c r="B910" s="229"/>
      <c r="C910" s="229"/>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c r="AA910" s="229"/>
      <c r="AB910" s="229"/>
      <c r="AC910" s="229"/>
      <c r="AD910" s="229"/>
      <c r="AE910" s="229"/>
      <c r="AF910" s="229"/>
      <c r="AG910" s="229"/>
      <c r="AH910" s="231"/>
    </row>
    <row r="911" spans="2:34">
      <c r="B911" s="229"/>
      <c r="C911" s="229"/>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c r="AA911" s="229"/>
      <c r="AB911" s="229"/>
      <c r="AC911" s="229"/>
      <c r="AD911" s="229"/>
      <c r="AE911" s="229"/>
      <c r="AF911" s="229"/>
      <c r="AG911" s="229"/>
      <c r="AH911" s="231"/>
    </row>
    <row r="912" spans="2:34">
      <c r="B912" s="229"/>
      <c r="C912" s="229"/>
      <c r="D912" s="229"/>
      <c r="E912" s="229"/>
      <c r="F912" s="229"/>
      <c r="G912" s="229"/>
      <c r="H912" s="229"/>
      <c r="I912" s="229"/>
      <c r="J912" s="229"/>
      <c r="K912" s="229"/>
      <c r="L912" s="229"/>
      <c r="M912" s="229"/>
      <c r="N912" s="229"/>
      <c r="O912" s="229"/>
      <c r="P912" s="229"/>
      <c r="Q912" s="229"/>
      <c r="R912" s="229"/>
      <c r="S912" s="229"/>
      <c r="T912" s="229"/>
      <c r="U912" s="229"/>
      <c r="V912" s="229"/>
      <c r="W912" s="229"/>
      <c r="X912" s="229"/>
      <c r="Y912" s="229"/>
      <c r="Z912" s="229"/>
      <c r="AA912" s="229"/>
      <c r="AB912" s="229"/>
      <c r="AC912" s="229"/>
      <c r="AD912" s="229"/>
      <c r="AE912" s="229"/>
      <c r="AF912" s="229"/>
      <c r="AG912" s="229"/>
      <c r="AH912" s="231"/>
    </row>
    <row r="913" spans="2:34">
      <c r="B913" s="229"/>
      <c r="C913" s="229"/>
      <c r="D913" s="229"/>
      <c r="E913" s="229"/>
      <c r="F913" s="229"/>
      <c r="G913" s="229"/>
      <c r="H913" s="229"/>
      <c r="I913" s="229"/>
      <c r="J913" s="229"/>
      <c r="K913" s="229"/>
      <c r="L913" s="229"/>
      <c r="M913" s="229"/>
      <c r="N913" s="229"/>
      <c r="O913" s="229"/>
      <c r="P913" s="229"/>
      <c r="Q913" s="229"/>
      <c r="R913" s="229"/>
      <c r="S913" s="229"/>
      <c r="T913" s="229"/>
      <c r="U913" s="229"/>
      <c r="V913" s="229"/>
      <c r="W913" s="229"/>
      <c r="X913" s="229"/>
      <c r="Y913" s="229"/>
      <c r="Z913" s="229"/>
      <c r="AA913" s="229"/>
      <c r="AB913" s="229"/>
      <c r="AC913" s="229"/>
      <c r="AD913" s="229"/>
      <c r="AE913" s="229"/>
      <c r="AF913" s="229"/>
      <c r="AG913" s="229"/>
      <c r="AH913" s="231"/>
    </row>
    <row r="914" spans="2:34">
      <c r="B914" s="229"/>
      <c r="C914" s="229"/>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c r="AA914" s="229"/>
      <c r="AB914" s="229"/>
      <c r="AC914" s="229"/>
      <c r="AD914" s="229"/>
      <c r="AE914" s="229"/>
      <c r="AF914" s="229"/>
      <c r="AG914" s="229"/>
      <c r="AH914" s="231"/>
    </row>
    <row r="915" spans="2:34">
      <c r="B915" s="229"/>
      <c r="C915" s="229"/>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c r="AA915" s="229"/>
      <c r="AB915" s="229"/>
      <c r="AC915" s="229"/>
      <c r="AD915" s="229"/>
      <c r="AE915" s="229"/>
      <c r="AF915" s="229"/>
      <c r="AG915" s="229"/>
      <c r="AH915" s="231"/>
    </row>
    <row r="916" spans="2:34">
      <c r="B916" s="229"/>
      <c r="C916" s="229"/>
      <c r="D916" s="229"/>
      <c r="E916" s="229"/>
      <c r="F916" s="229"/>
      <c r="G916" s="229"/>
      <c r="H916" s="229"/>
      <c r="I916" s="229"/>
      <c r="J916" s="229"/>
      <c r="K916" s="229"/>
      <c r="L916" s="229"/>
      <c r="M916" s="229"/>
      <c r="N916" s="229"/>
      <c r="O916" s="229"/>
      <c r="P916" s="229"/>
      <c r="Q916" s="229"/>
      <c r="R916" s="229"/>
      <c r="S916" s="229"/>
      <c r="T916" s="229"/>
      <c r="U916" s="229"/>
      <c r="V916" s="229"/>
      <c r="W916" s="229"/>
      <c r="X916" s="229"/>
      <c r="Y916" s="229"/>
      <c r="Z916" s="229"/>
      <c r="AA916" s="229"/>
      <c r="AB916" s="229"/>
      <c r="AC916" s="229"/>
      <c r="AD916" s="229"/>
      <c r="AE916" s="229"/>
      <c r="AF916" s="229"/>
      <c r="AG916" s="229"/>
      <c r="AH916" s="231"/>
    </row>
    <row r="917" spans="2:34">
      <c r="B917" s="229"/>
      <c r="C917" s="229"/>
      <c r="D917" s="229"/>
      <c r="E917" s="229"/>
      <c r="F917" s="229"/>
      <c r="G917" s="229"/>
      <c r="H917" s="229"/>
      <c r="I917" s="229"/>
      <c r="J917" s="229"/>
      <c r="K917" s="229"/>
      <c r="L917" s="229"/>
      <c r="M917" s="229"/>
      <c r="N917" s="229"/>
      <c r="O917" s="229"/>
      <c r="P917" s="229"/>
      <c r="Q917" s="229"/>
      <c r="R917" s="229"/>
      <c r="S917" s="229"/>
      <c r="T917" s="229"/>
      <c r="U917" s="229"/>
      <c r="V917" s="229"/>
      <c r="W917" s="229"/>
      <c r="X917" s="229"/>
      <c r="Y917" s="229"/>
      <c r="Z917" s="229"/>
      <c r="AA917" s="229"/>
      <c r="AB917" s="229"/>
      <c r="AC917" s="229"/>
      <c r="AD917" s="229"/>
      <c r="AE917" s="229"/>
      <c r="AF917" s="229"/>
      <c r="AG917" s="229"/>
      <c r="AH917" s="231"/>
    </row>
    <row r="918" spans="2:34">
      <c r="B918" s="229"/>
      <c r="C918" s="229"/>
      <c r="D918" s="229"/>
      <c r="E918" s="229"/>
      <c r="F918" s="229"/>
      <c r="G918" s="229"/>
      <c r="H918" s="229"/>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c r="AE918" s="229"/>
      <c r="AF918" s="229"/>
      <c r="AG918" s="229"/>
      <c r="AH918" s="231"/>
    </row>
    <row r="919" spans="2:34">
      <c r="B919" s="229"/>
      <c r="C919" s="229"/>
      <c r="D919" s="229"/>
      <c r="E919" s="229"/>
      <c r="F919" s="229"/>
      <c r="G919" s="229"/>
      <c r="H919" s="229"/>
      <c r="I919" s="229"/>
      <c r="J919" s="229"/>
      <c r="K919" s="229"/>
      <c r="L919" s="229"/>
      <c r="M919" s="229"/>
      <c r="N919" s="229"/>
      <c r="O919" s="229"/>
      <c r="P919" s="229"/>
      <c r="Q919" s="229"/>
      <c r="R919" s="229"/>
      <c r="S919" s="229"/>
      <c r="T919" s="229"/>
      <c r="U919" s="229"/>
      <c r="V919" s="229"/>
      <c r="W919" s="229"/>
      <c r="X919" s="229"/>
      <c r="Y919" s="229"/>
      <c r="Z919" s="229"/>
      <c r="AA919" s="229"/>
      <c r="AB919" s="229"/>
      <c r="AC919" s="229"/>
      <c r="AD919" s="229"/>
      <c r="AE919" s="229"/>
      <c r="AF919" s="229"/>
      <c r="AG919" s="229"/>
      <c r="AH919" s="231"/>
    </row>
    <row r="920" spans="2:34">
      <c r="B920" s="229"/>
      <c r="C920" s="229"/>
      <c r="D920" s="229"/>
      <c r="E920" s="229"/>
      <c r="F920" s="229"/>
      <c r="G920" s="229"/>
      <c r="H920" s="229"/>
      <c r="I920" s="229"/>
      <c r="J920" s="229"/>
      <c r="K920" s="229"/>
      <c r="L920" s="229"/>
      <c r="M920" s="229"/>
      <c r="N920" s="229"/>
      <c r="O920" s="229"/>
      <c r="P920" s="229"/>
      <c r="Q920" s="229"/>
      <c r="R920" s="229"/>
      <c r="S920" s="229"/>
      <c r="T920" s="229"/>
      <c r="U920" s="229"/>
      <c r="V920" s="229"/>
      <c r="W920" s="229"/>
      <c r="X920" s="229"/>
      <c r="Y920" s="229"/>
      <c r="Z920" s="229"/>
      <c r="AA920" s="229"/>
      <c r="AB920" s="229"/>
      <c r="AC920" s="229"/>
      <c r="AD920" s="229"/>
      <c r="AE920" s="229"/>
      <c r="AF920" s="229"/>
      <c r="AG920" s="229"/>
      <c r="AH920" s="231"/>
    </row>
    <row r="921" spans="2:34">
      <c r="B921" s="229"/>
      <c r="C921" s="229"/>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c r="AA921" s="229"/>
      <c r="AB921" s="229"/>
      <c r="AC921" s="229"/>
      <c r="AD921" s="229"/>
      <c r="AE921" s="229"/>
      <c r="AF921" s="229"/>
      <c r="AG921" s="229"/>
      <c r="AH921" s="231"/>
    </row>
    <row r="922" spans="2:34">
      <c r="B922" s="229"/>
      <c r="C922" s="229"/>
      <c r="D922" s="229"/>
      <c r="E922" s="229"/>
      <c r="F922" s="229"/>
      <c r="G922" s="229"/>
      <c r="H922" s="229"/>
      <c r="I922" s="229"/>
      <c r="J922" s="229"/>
      <c r="K922" s="229"/>
      <c r="L922" s="229"/>
      <c r="M922" s="229"/>
      <c r="N922" s="229"/>
      <c r="O922" s="229"/>
      <c r="P922" s="229"/>
      <c r="Q922" s="229"/>
      <c r="R922" s="229"/>
      <c r="S922" s="229"/>
      <c r="T922" s="229"/>
      <c r="U922" s="229"/>
      <c r="V922" s="229"/>
      <c r="W922" s="229"/>
      <c r="X922" s="229"/>
      <c r="Y922" s="229"/>
      <c r="Z922" s="229"/>
      <c r="AA922" s="229"/>
      <c r="AB922" s="229"/>
      <c r="AC922" s="229"/>
      <c r="AD922" s="229"/>
      <c r="AE922" s="229"/>
      <c r="AF922" s="229"/>
      <c r="AG922" s="229"/>
      <c r="AH922" s="231"/>
    </row>
    <row r="923" spans="2:34">
      <c r="B923" s="229"/>
      <c r="C923" s="229"/>
      <c r="D923" s="229"/>
      <c r="E923" s="229"/>
      <c r="F923" s="229"/>
      <c r="G923" s="229"/>
      <c r="H923" s="229"/>
      <c r="I923" s="229"/>
      <c r="J923" s="229"/>
      <c r="K923" s="229"/>
      <c r="L923" s="229"/>
      <c r="M923" s="229"/>
      <c r="N923" s="229"/>
      <c r="O923" s="229"/>
      <c r="P923" s="229"/>
      <c r="Q923" s="229"/>
      <c r="R923" s="229"/>
      <c r="S923" s="229"/>
      <c r="T923" s="229"/>
      <c r="U923" s="229"/>
      <c r="V923" s="229"/>
      <c r="W923" s="229"/>
      <c r="X923" s="229"/>
      <c r="Y923" s="229"/>
      <c r="Z923" s="229"/>
      <c r="AA923" s="229"/>
      <c r="AB923" s="229"/>
      <c r="AC923" s="229"/>
      <c r="AD923" s="229"/>
      <c r="AE923" s="229"/>
      <c r="AF923" s="229"/>
      <c r="AG923" s="229"/>
      <c r="AH923" s="231"/>
    </row>
    <row r="924" spans="2:34">
      <c r="B924" s="229"/>
      <c r="C924" s="229"/>
      <c r="D924" s="229"/>
      <c r="E924" s="229"/>
      <c r="F924" s="229"/>
      <c r="G924" s="229"/>
      <c r="H924" s="229"/>
      <c r="I924" s="229"/>
      <c r="J924" s="229"/>
      <c r="K924" s="229"/>
      <c r="L924" s="229"/>
      <c r="M924" s="229"/>
      <c r="N924" s="229"/>
      <c r="O924" s="229"/>
      <c r="P924" s="229"/>
      <c r="Q924" s="229"/>
      <c r="R924" s="229"/>
      <c r="S924" s="229"/>
      <c r="T924" s="229"/>
      <c r="U924" s="229"/>
      <c r="V924" s="229"/>
      <c r="W924" s="229"/>
      <c r="X924" s="229"/>
      <c r="Y924" s="229"/>
      <c r="Z924" s="229"/>
      <c r="AA924" s="229"/>
      <c r="AB924" s="229"/>
      <c r="AC924" s="229"/>
      <c r="AD924" s="229"/>
      <c r="AE924" s="229"/>
      <c r="AF924" s="229"/>
      <c r="AG924" s="229"/>
      <c r="AH924" s="231"/>
    </row>
    <row r="925" spans="2:34">
      <c r="B925" s="229"/>
      <c r="C925" s="229"/>
      <c r="D925" s="229"/>
      <c r="E925" s="229"/>
      <c r="F925" s="229"/>
      <c r="G925" s="229"/>
      <c r="H925" s="229"/>
      <c r="I925" s="229"/>
      <c r="J925" s="229"/>
      <c r="K925" s="229"/>
      <c r="L925" s="229"/>
      <c r="M925" s="229"/>
      <c r="N925" s="229"/>
      <c r="O925" s="229"/>
      <c r="P925" s="229"/>
      <c r="Q925" s="229"/>
      <c r="R925" s="229"/>
      <c r="S925" s="229"/>
      <c r="T925" s="229"/>
      <c r="U925" s="229"/>
      <c r="V925" s="229"/>
      <c r="W925" s="229"/>
      <c r="X925" s="229"/>
      <c r="Y925" s="229"/>
      <c r="Z925" s="229"/>
      <c r="AA925" s="229"/>
      <c r="AB925" s="229"/>
      <c r="AC925" s="229"/>
      <c r="AD925" s="229"/>
      <c r="AE925" s="229"/>
      <c r="AF925" s="229"/>
      <c r="AG925" s="229"/>
      <c r="AH925" s="231"/>
    </row>
    <row r="926" spans="2:34">
      <c r="B926" s="229"/>
      <c r="C926" s="229"/>
      <c r="D926" s="229"/>
      <c r="E926" s="229"/>
      <c r="F926" s="229"/>
      <c r="G926" s="229"/>
      <c r="H926" s="229"/>
      <c r="I926" s="229"/>
      <c r="J926" s="229"/>
      <c r="K926" s="229"/>
      <c r="L926" s="229"/>
      <c r="M926" s="229"/>
      <c r="N926" s="229"/>
      <c r="O926" s="229"/>
      <c r="P926" s="229"/>
      <c r="Q926" s="229"/>
      <c r="R926" s="229"/>
      <c r="S926" s="229"/>
      <c r="T926" s="229"/>
      <c r="U926" s="229"/>
      <c r="V926" s="229"/>
      <c r="W926" s="229"/>
      <c r="X926" s="229"/>
      <c r="Y926" s="229"/>
      <c r="Z926" s="229"/>
      <c r="AA926" s="229"/>
      <c r="AB926" s="229"/>
      <c r="AC926" s="229"/>
      <c r="AD926" s="229"/>
      <c r="AE926" s="229"/>
      <c r="AF926" s="229"/>
      <c r="AG926" s="229"/>
      <c r="AH926" s="231"/>
    </row>
    <row r="927" spans="2:34">
      <c r="B927" s="229"/>
      <c r="C927" s="229"/>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c r="AF927" s="229"/>
      <c r="AG927" s="229"/>
      <c r="AH927" s="231"/>
    </row>
    <row r="928" spans="2:34">
      <c r="B928" s="229"/>
      <c r="C928" s="229"/>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c r="AA928" s="229"/>
      <c r="AB928" s="229"/>
      <c r="AC928" s="229"/>
      <c r="AD928" s="229"/>
      <c r="AE928" s="229"/>
      <c r="AF928" s="229"/>
      <c r="AG928" s="229"/>
      <c r="AH928" s="231"/>
    </row>
    <row r="929" spans="2:34">
      <c r="B929" s="229"/>
      <c r="C929" s="229"/>
      <c r="D929" s="229"/>
      <c r="E929" s="229"/>
      <c r="F929" s="229"/>
      <c r="G929" s="229"/>
      <c r="H929" s="229"/>
      <c r="I929" s="229"/>
      <c r="J929" s="229"/>
      <c r="K929" s="229"/>
      <c r="L929" s="229"/>
      <c r="M929" s="229"/>
      <c r="N929" s="229"/>
      <c r="O929" s="229"/>
      <c r="P929" s="229"/>
      <c r="Q929" s="229"/>
      <c r="R929" s="229"/>
      <c r="S929" s="229"/>
      <c r="T929" s="229"/>
      <c r="U929" s="229"/>
      <c r="V929" s="229"/>
      <c r="W929" s="229"/>
      <c r="X929" s="229"/>
      <c r="Y929" s="229"/>
      <c r="Z929" s="229"/>
      <c r="AA929" s="229"/>
      <c r="AB929" s="229"/>
      <c r="AC929" s="229"/>
      <c r="AD929" s="229"/>
      <c r="AE929" s="229"/>
      <c r="AF929" s="229"/>
      <c r="AG929" s="229"/>
      <c r="AH929" s="231"/>
    </row>
    <row r="930" spans="2:34">
      <c r="B930" s="229"/>
      <c r="C930" s="229"/>
      <c r="D930" s="229"/>
      <c r="E930" s="229"/>
      <c r="F930" s="229"/>
      <c r="G930" s="229"/>
      <c r="H930" s="229"/>
      <c r="I930" s="229"/>
      <c r="J930" s="229"/>
      <c r="K930" s="229"/>
      <c r="L930" s="229"/>
      <c r="M930" s="229"/>
      <c r="N930" s="229"/>
      <c r="O930" s="229"/>
      <c r="P930" s="229"/>
      <c r="Q930" s="229"/>
      <c r="R930" s="229"/>
      <c r="S930" s="229"/>
      <c r="T930" s="229"/>
      <c r="U930" s="229"/>
      <c r="V930" s="229"/>
      <c r="W930" s="229"/>
      <c r="X930" s="229"/>
      <c r="Y930" s="229"/>
      <c r="Z930" s="229"/>
      <c r="AA930" s="229"/>
      <c r="AB930" s="229"/>
      <c r="AC930" s="229"/>
      <c r="AD930" s="229"/>
      <c r="AE930" s="229"/>
      <c r="AF930" s="229"/>
      <c r="AG930" s="229"/>
      <c r="AH930" s="231"/>
    </row>
    <row r="931" spans="2:34">
      <c r="B931" s="229"/>
      <c r="C931" s="229"/>
      <c r="D931" s="229"/>
      <c r="E931" s="229"/>
      <c r="F931" s="229"/>
      <c r="G931" s="229"/>
      <c r="H931" s="229"/>
      <c r="I931" s="229"/>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31"/>
    </row>
    <row r="932" spans="2:34">
      <c r="B932" s="229"/>
      <c r="C932" s="229"/>
      <c r="D932" s="229"/>
      <c r="E932" s="229"/>
      <c r="F932" s="229"/>
      <c r="G932" s="229"/>
      <c r="H932" s="229"/>
      <c r="I932" s="229"/>
      <c r="J932" s="229"/>
      <c r="K932" s="229"/>
      <c r="L932" s="229"/>
      <c r="M932" s="229"/>
      <c r="N932" s="229"/>
      <c r="O932" s="229"/>
      <c r="P932" s="229"/>
      <c r="Q932" s="229"/>
      <c r="R932" s="229"/>
      <c r="S932" s="229"/>
      <c r="T932" s="229"/>
      <c r="U932" s="229"/>
      <c r="V932" s="229"/>
      <c r="W932" s="229"/>
      <c r="X932" s="229"/>
      <c r="Y932" s="229"/>
      <c r="Z932" s="229"/>
      <c r="AA932" s="229"/>
      <c r="AB932" s="229"/>
      <c r="AC932" s="229"/>
      <c r="AD932" s="229"/>
      <c r="AE932" s="229"/>
      <c r="AF932" s="229"/>
      <c r="AG932" s="229"/>
      <c r="AH932" s="231"/>
    </row>
    <row r="933" spans="2:34">
      <c r="B933" s="229"/>
      <c r="C933" s="229"/>
      <c r="D933" s="229"/>
      <c r="E933" s="229"/>
      <c r="F933" s="229"/>
      <c r="G933" s="229"/>
      <c r="H933" s="229"/>
      <c r="I933" s="229"/>
      <c r="J933" s="229"/>
      <c r="K933" s="229"/>
      <c r="L933" s="229"/>
      <c r="M933" s="229"/>
      <c r="N933" s="229"/>
      <c r="O933" s="229"/>
      <c r="P933" s="229"/>
      <c r="Q933" s="229"/>
      <c r="R933" s="229"/>
      <c r="S933" s="229"/>
      <c r="T933" s="229"/>
      <c r="U933" s="229"/>
      <c r="V933" s="229"/>
      <c r="W933" s="229"/>
      <c r="X933" s="229"/>
      <c r="Y933" s="229"/>
      <c r="Z933" s="229"/>
      <c r="AA933" s="229"/>
      <c r="AB933" s="229"/>
      <c r="AC933" s="229"/>
      <c r="AD933" s="229"/>
      <c r="AE933" s="229"/>
      <c r="AF933" s="229"/>
      <c r="AG933" s="229"/>
      <c r="AH933" s="231"/>
    </row>
    <row r="934" spans="2:34">
      <c r="B934" s="229"/>
      <c r="C934" s="229"/>
      <c r="D934" s="229"/>
      <c r="E934" s="229"/>
      <c r="F934" s="229"/>
      <c r="G934" s="229"/>
      <c r="H934" s="229"/>
      <c r="I934" s="229"/>
      <c r="J934" s="229"/>
      <c r="K934" s="229"/>
      <c r="L934" s="229"/>
      <c r="M934" s="229"/>
      <c r="N934" s="229"/>
      <c r="O934" s="229"/>
      <c r="P934" s="229"/>
      <c r="Q934" s="229"/>
      <c r="R934" s="229"/>
      <c r="S934" s="229"/>
      <c r="T934" s="229"/>
      <c r="U934" s="229"/>
      <c r="V934" s="229"/>
      <c r="W934" s="229"/>
      <c r="X934" s="229"/>
      <c r="Y934" s="229"/>
      <c r="Z934" s="229"/>
      <c r="AA934" s="229"/>
      <c r="AB934" s="229"/>
      <c r="AC934" s="229"/>
      <c r="AD934" s="229"/>
      <c r="AE934" s="229"/>
      <c r="AF934" s="229"/>
      <c r="AG934" s="229"/>
      <c r="AH934" s="231"/>
    </row>
    <row r="935" spans="2:34">
      <c r="B935" s="229"/>
      <c r="C935" s="229"/>
      <c r="D935" s="229"/>
      <c r="E935" s="229"/>
      <c r="F935" s="229"/>
      <c r="G935" s="229"/>
      <c r="H935" s="229"/>
      <c r="I935" s="229"/>
      <c r="J935" s="229"/>
      <c r="K935" s="229"/>
      <c r="L935" s="229"/>
      <c r="M935" s="229"/>
      <c r="N935" s="229"/>
      <c r="O935" s="229"/>
      <c r="P935" s="229"/>
      <c r="Q935" s="229"/>
      <c r="R935" s="229"/>
      <c r="S935" s="229"/>
      <c r="T935" s="229"/>
      <c r="U935" s="229"/>
      <c r="V935" s="229"/>
      <c r="W935" s="229"/>
      <c r="X935" s="229"/>
      <c r="Y935" s="229"/>
      <c r="Z935" s="229"/>
      <c r="AA935" s="229"/>
      <c r="AB935" s="229"/>
      <c r="AC935" s="229"/>
      <c r="AD935" s="229"/>
      <c r="AE935" s="229"/>
      <c r="AF935" s="229"/>
      <c r="AG935" s="229"/>
      <c r="AH935" s="231"/>
    </row>
    <row r="936" spans="2:34">
      <c r="B936" s="229"/>
      <c r="C936" s="229"/>
      <c r="D936" s="229"/>
      <c r="E936" s="229"/>
      <c r="F936" s="229"/>
      <c r="G936" s="229"/>
      <c r="H936" s="229"/>
      <c r="I936" s="229"/>
      <c r="J936" s="229"/>
      <c r="K936" s="229"/>
      <c r="L936" s="229"/>
      <c r="M936" s="229"/>
      <c r="N936" s="229"/>
      <c r="O936" s="229"/>
      <c r="P936" s="229"/>
      <c r="Q936" s="229"/>
      <c r="R936" s="229"/>
      <c r="S936" s="229"/>
      <c r="T936" s="229"/>
      <c r="U936" s="229"/>
      <c r="V936" s="229"/>
      <c r="W936" s="229"/>
      <c r="X936" s="229"/>
      <c r="Y936" s="229"/>
      <c r="Z936" s="229"/>
      <c r="AA936" s="229"/>
      <c r="AB936" s="229"/>
      <c r="AC936" s="229"/>
      <c r="AD936" s="229"/>
      <c r="AE936" s="229"/>
      <c r="AF936" s="229"/>
      <c r="AG936" s="229"/>
      <c r="AH936" s="231"/>
    </row>
    <row r="937" spans="2:34">
      <c r="B937" s="229"/>
      <c r="C937" s="229"/>
      <c r="D937" s="229"/>
      <c r="E937" s="229"/>
      <c r="F937" s="229"/>
      <c r="G937" s="229"/>
      <c r="H937" s="229"/>
      <c r="I937" s="229"/>
      <c r="J937" s="229"/>
      <c r="K937" s="229"/>
      <c r="L937" s="229"/>
      <c r="M937" s="229"/>
      <c r="N937" s="229"/>
      <c r="O937" s="229"/>
      <c r="P937" s="229"/>
      <c r="Q937" s="229"/>
      <c r="R937" s="229"/>
      <c r="S937" s="229"/>
      <c r="T937" s="229"/>
      <c r="U937" s="229"/>
      <c r="V937" s="229"/>
      <c r="W937" s="229"/>
      <c r="X937" s="229"/>
      <c r="Y937" s="229"/>
      <c r="Z937" s="229"/>
      <c r="AA937" s="229"/>
      <c r="AB937" s="229"/>
      <c r="AC937" s="229"/>
      <c r="AD937" s="229"/>
      <c r="AE937" s="229"/>
      <c r="AF937" s="229"/>
      <c r="AG937" s="229"/>
      <c r="AH937" s="231"/>
    </row>
    <row r="938" spans="2:34">
      <c r="B938" s="229"/>
      <c r="C938" s="229"/>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c r="AA938" s="229"/>
      <c r="AB938" s="229"/>
      <c r="AC938" s="229"/>
      <c r="AD938" s="229"/>
      <c r="AE938" s="229"/>
      <c r="AF938" s="229"/>
      <c r="AG938" s="229"/>
      <c r="AH938" s="231"/>
    </row>
    <row r="939" spans="2:34">
      <c r="B939" s="229"/>
      <c r="C939" s="229"/>
      <c r="D939" s="229"/>
      <c r="E939" s="229"/>
      <c r="F939" s="229"/>
      <c r="G939" s="229"/>
      <c r="H939" s="229"/>
      <c r="I939" s="229"/>
      <c r="J939" s="229"/>
      <c r="K939" s="229"/>
      <c r="L939" s="229"/>
      <c r="M939" s="229"/>
      <c r="N939" s="229"/>
      <c r="O939" s="229"/>
      <c r="P939" s="229"/>
      <c r="Q939" s="229"/>
      <c r="R939" s="229"/>
      <c r="S939" s="229"/>
      <c r="T939" s="229"/>
      <c r="U939" s="229"/>
      <c r="V939" s="229"/>
      <c r="W939" s="229"/>
      <c r="X939" s="229"/>
      <c r="Y939" s="229"/>
      <c r="Z939" s="229"/>
      <c r="AA939" s="229"/>
      <c r="AB939" s="229"/>
      <c r="AC939" s="229"/>
      <c r="AD939" s="229"/>
      <c r="AE939" s="229"/>
      <c r="AF939" s="229"/>
      <c r="AG939" s="229"/>
      <c r="AH939" s="231"/>
    </row>
    <row r="940" spans="2:34">
      <c r="B940" s="229"/>
      <c r="C940" s="229"/>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c r="AA940" s="229"/>
      <c r="AB940" s="229"/>
      <c r="AC940" s="229"/>
      <c r="AD940" s="229"/>
      <c r="AE940" s="229"/>
      <c r="AF940" s="229"/>
      <c r="AG940" s="229"/>
      <c r="AH940" s="231"/>
    </row>
    <row r="941" spans="2:34">
      <c r="B941" s="229"/>
      <c r="C941" s="229"/>
      <c r="D941" s="229"/>
      <c r="E941" s="229"/>
      <c r="F941" s="229"/>
      <c r="G941" s="229"/>
      <c r="H941" s="229"/>
      <c r="I941" s="229"/>
      <c r="J941" s="229"/>
      <c r="K941" s="229"/>
      <c r="L941" s="229"/>
      <c r="M941" s="229"/>
      <c r="N941" s="229"/>
      <c r="O941" s="229"/>
      <c r="P941" s="229"/>
      <c r="Q941" s="229"/>
      <c r="R941" s="229"/>
      <c r="S941" s="229"/>
      <c r="T941" s="229"/>
      <c r="U941" s="229"/>
      <c r="V941" s="229"/>
      <c r="W941" s="229"/>
      <c r="X941" s="229"/>
      <c r="Y941" s="229"/>
      <c r="Z941" s="229"/>
      <c r="AA941" s="229"/>
      <c r="AB941" s="229"/>
      <c r="AC941" s="229"/>
      <c r="AD941" s="229"/>
      <c r="AE941" s="229"/>
      <c r="AF941" s="229"/>
      <c r="AG941" s="229"/>
      <c r="AH941" s="231"/>
    </row>
    <row r="942" spans="2:34">
      <c r="B942" s="229"/>
      <c r="C942" s="229"/>
      <c r="D942" s="229"/>
      <c r="E942" s="229"/>
      <c r="F942" s="229"/>
      <c r="G942" s="229"/>
      <c r="H942" s="229"/>
      <c r="I942" s="229"/>
      <c r="J942" s="229"/>
      <c r="K942" s="229"/>
      <c r="L942" s="229"/>
      <c r="M942" s="229"/>
      <c r="N942" s="229"/>
      <c r="O942" s="229"/>
      <c r="P942" s="229"/>
      <c r="Q942" s="229"/>
      <c r="R942" s="229"/>
      <c r="S942" s="229"/>
      <c r="T942" s="229"/>
      <c r="U942" s="229"/>
      <c r="V942" s="229"/>
      <c r="W942" s="229"/>
      <c r="X942" s="229"/>
      <c r="Y942" s="229"/>
      <c r="Z942" s="229"/>
      <c r="AA942" s="229"/>
      <c r="AB942" s="229"/>
      <c r="AC942" s="229"/>
      <c r="AD942" s="229"/>
      <c r="AE942" s="229"/>
      <c r="AF942" s="229"/>
      <c r="AG942" s="229"/>
      <c r="AH942" s="231"/>
    </row>
    <row r="943" spans="2:34">
      <c r="B943" s="229"/>
      <c r="C943" s="229"/>
      <c r="D943" s="229"/>
      <c r="E943" s="229"/>
      <c r="F943" s="229"/>
      <c r="G943" s="229"/>
      <c r="H943" s="229"/>
      <c r="I943" s="229"/>
      <c r="J943" s="229"/>
      <c r="K943" s="229"/>
      <c r="L943" s="229"/>
      <c r="M943" s="229"/>
      <c r="N943" s="229"/>
      <c r="O943" s="229"/>
      <c r="P943" s="229"/>
      <c r="Q943" s="229"/>
      <c r="R943" s="229"/>
      <c r="S943" s="229"/>
      <c r="T943" s="229"/>
      <c r="U943" s="229"/>
      <c r="V943" s="229"/>
      <c r="W943" s="229"/>
      <c r="X943" s="229"/>
      <c r="Y943" s="229"/>
      <c r="Z943" s="229"/>
      <c r="AA943" s="229"/>
      <c r="AB943" s="229"/>
      <c r="AC943" s="229"/>
      <c r="AD943" s="229"/>
      <c r="AE943" s="229"/>
      <c r="AF943" s="229"/>
      <c r="AG943" s="229"/>
      <c r="AH943" s="231"/>
    </row>
    <row r="944" spans="2:34">
      <c r="B944" s="229"/>
      <c r="C944" s="229"/>
      <c r="D944" s="229"/>
      <c r="E944" s="229"/>
      <c r="F944" s="229"/>
      <c r="G944" s="229"/>
      <c r="H944" s="229"/>
      <c r="I944" s="229"/>
      <c r="J944" s="229"/>
      <c r="K944" s="229"/>
      <c r="L944" s="229"/>
      <c r="M944" s="229"/>
      <c r="N944" s="229"/>
      <c r="O944" s="229"/>
      <c r="P944" s="229"/>
      <c r="Q944" s="229"/>
      <c r="R944" s="229"/>
      <c r="S944" s="229"/>
      <c r="T944" s="229"/>
      <c r="U944" s="229"/>
      <c r="V944" s="229"/>
      <c r="W944" s="229"/>
      <c r="X944" s="229"/>
      <c r="Y944" s="229"/>
      <c r="Z944" s="229"/>
      <c r="AA944" s="229"/>
      <c r="AB944" s="229"/>
      <c r="AC944" s="229"/>
      <c r="AD944" s="229"/>
      <c r="AE944" s="229"/>
      <c r="AF944" s="229"/>
      <c r="AG944" s="229"/>
      <c r="AH944" s="231"/>
    </row>
    <row r="945" spans="2:34">
      <c r="B945" s="229"/>
      <c r="C945" s="229"/>
      <c r="D945" s="229"/>
      <c r="E945" s="229"/>
      <c r="F945" s="229"/>
      <c r="G945" s="229"/>
      <c r="H945" s="229"/>
      <c r="I945" s="229"/>
      <c r="J945" s="229"/>
      <c r="K945" s="229"/>
      <c r="L945" s="229"/>
      <c r="M945" s="229"/>
      <c r="N945" s="229"/>
      <c r="O945" s="229"/>
      <c r="P945" s="229"/>
      <c r="Q945" s="229"/>
      <c r="R945" s="229"/>
      <c r="S945" s="229"/>
      <c r="T945" s="229"/>
      <c r="U945" s="229"/>
      <c r="V945" s="229"/>
      <c r="W945" s="229"/>
      <c r="X945" s="229"/>
      <c r="Y945" s="229"/>
      <c r="Z945" s="229"/>
      <c r="AA945" s="229"/>
      <c r="AB945" s="229"/>
      <c r="AC945" s="229"/>
      <c r="AD945" s="229"/>
      <c r="AE945" s="229"/>
      <c r="AF945" s="229"/>
      <c r="AG945" s="229"/>
      <c r="AH945" s="231"/>
    </row>
    <row r="946" spans="2:34">
      <c r="B946" s="229"/>
      <c r="C946" s="229"/>
      <c r="D946" s="229"/>
      <c r="E946" s="229"/>
      <c r="F946" s="229"/>
      <c r="G946" s="229"/>
      <c r="H946" s="229"/>
      <c r="I946" s="229"/>
      <c r="J946" s="229"/>
      <c r="K946" s="229"/>
      <c r="L946" s="229"/>
      <c r="M946" s="229"/>
      <c r="N946" s="229"/>
      <c r="O946" s="229"/>
      <c r="P946" s="229"/>
      <c r="Q946" s="229"/>
      <c r="R946" s="229"/>
      <c r="S946" s="229"/>
      <c r="T946" s="229"/>
      <c r="U946" s="229"/>
      <c r="V946" s="229"/>
      <c r="W946" s="229"/>
      <c r="X946" s="229"/>
      <c r="Y946" s="229"/>
      <c r="Z946" s="229"/>
      <c r="AA946" s="229"/>
      <c r="AB946" s="229"/>
      <c r="AC946" s="229"/>
      <c r="AD946" s="229"/>
      <c r="AE946" s="229"/>
      <c r="AF946" s="229"/>
      <c r="AG946" s="229"/>
      <c r="AH946" s="231"/>
    </row>
    <row r="947" spans="2:34">
      <c r="B947" s="229"/>
      <c r="C947" s="229"/>
      <c r="D947" s="229"/>
      <c r="E947" s="229"/>
      <c r="F947" s="229"/>
      <c r="G947" s="229"/>
      <c r="H947" s="229"/>
      <c r="I947" s="229"/>
      <c r="J947" s="229"/>
      <c r="K947" s="229"/>
      <c r="L947" s="229"/>
      <c r="M947" s="229"/>
      <c r="N947" s="229"/>
      <c r="O947" s="229"/>
      <c r="P947" s="229"/>
      <c r="Q947" s="229"/>
      <c r="R947" s="229"/>
      <c r="S947" s="229"/>
      <c r="T947" s="229"/>
      <c r="U947" s="229"/>
      <c r="V947" s="229"/>
      <c r="W947" s="229"/>
      <c r="X947" s="229"/>
      <c r="Y947" s="229"/>
      <c r="Z947" s="229"/>
      <c r="AA947" s="229"/>
      <c r="AB947" s="229"/>
      <c r="AC947" s="229"/>
      <c r="AD947" s="229"/>
      <c r="AE947" s="229"/>
      <c r="AF947" s="229"/>
      <c r="AG947" s="229"/>
      <c r="AH947" s="231"/>
    </row>
    <row r="948" spans="2:34">
      <c r="B948" s="229"/>
      <c r="C948" s="229"/>
      <c r="D948" s="229"/>
      <c r="E948" s="229"/>
      <c r="F948" s="229"/>
      <c r="G948" s="229"/>
      <c r="H948" s="229"/>
      <c r="I948" s="229"/>
      <c r="J948" s="229"/>
      <c r="K948" s="229"/>
      <c r="L948" s="229"/>
      <c r="M948" s="229"/>
      <c r="N948" s="229"/>
      <c r="O948" s="229"/>
      <c r="P948" s="229"/>
      <c r="Q948" s="229"/>
      <c r="R948" s="229"/>
      <c r="S948" s="229"/>
      <c r="T948" s="229"/>
      <c r="U948" s="229"/>
      <c r="V948" s="229"/>
      <c r="W948" s="229"/>
      <c r="X948" s="229"/>
      <c r="Y948" s="229"/>
      <c r="Z948" s="229"/>
      <c r="AA948" s="229"/>
      <c r="AB948" s="229"/>
      <c r="AC948" s="229"/>
      <c r="AD948" s="229"/>
      <c r="AE948" s="229"/>
      <c r="AF948" s="229"/>
      <c r="AG948" s="229"/>
      <c r="AH948" s="231"/>
    </row>
    <row r="949" spans="2:34">
      <c r="B949" s="229"/>
      <c r="C949" s="229"/>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29"/>
      <c r="AE949" s="229"/>
      <c r="AF949" s="229"/>
      <c r="AG949" s="229"/>
      <c r="AH949" s="231"/>
    </row>
    <row r="950" spans="2:34">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c r="AA950" s="229"/>
      <c r="AB950" s="229"/>
      <c r="AC950" s="229"/>
      <c r="AD950" s="229"/>
      <c r="AE950" s="229"/>
      <c r="AF950" s="229"/>
      <c r="AG950" s="229"/>
      <c r="AH950" s="231"/>
    </row>
    <row r="951" spans="2:34">
      <c r="B951" s="229"/>
      <c r="C951" s="229"/>
      <c r="D951" s="229"/>
      <c r="E951" s="229"/>
      <c r="F951" s="229"/>
      <c r="G951" s="229"/>
      <c r="H951" s="229"/>
      <c r="I951" s="229"/>
      <c r="J951" s="229"/>
      <c r="K951" s="229"/>
      <c r="L951" s="229"/>
      <c r="M951" s="229"/>
      <c r="N951" s="229"/>
      <c r="O951" s="229"/>
      <c r="P951" s="229"/>
      <c r="Q951" s="229"/>
      <c r="R951" s="229"/>
      <c r="S951" s="229"/>
      <c r="T951" s="229"/>
      <c r="U951" s="229"/>
      <c r="V951" s="229"/>
      <c r="W951" s="229"/>
      <c r="X951" s="229"/>
      <c r="Y951" s="229"/>
      <c r="Z951" s="229"/>
      <c r="AA951" s="229"/>
      <c r="AB951" s="229"/>
      <c r="AC951" s="229"/>
      <c r="AD951" s="229"/>
      <c r="AE951" s="229"/>
      <c r="AF951" s="229"/>
      <c r="AG951" s="229"/>
      <c r="AH951" s="231"/>
    </row>
    <row r="952" spans="2:34">
      <c r="B952" s="229"/>
      <c r="C952" s="229"/>
      <c r="D952" s="229"/>
      <c r="E952" s="229"/>
      <c r="F952" s="229"/>
      <c r="G952" s="229"/>
      <c r="H952" s="229"/>
      <c r="I952" s="229"/>
      <c r="J952" s="229"/>
      <c r="K952" s="229"/>
      <c r="L952" s="229"/>
      <c r="M952" s="229"/>
      <c r="N952" s="229"/>
      <c r="O952" s="229"/>
      <c r="P952" s="229"/>
      <c r="Q952" s="229"/>
      <c r="R952" s="229"/>
      <c r="S952" s="229"/>
      <c r="T952" s="229"/>
      <c r="U952" s="229"/>
      <c r="V952" s="229"/>
      <c r="W952" s="229"/>
      <c r="X952" s="229"/>
      <c r="Y952" s="229"/>
      <c r="Z952" s="229"/>
      <c r="AA952" s="229"/>
      <c r="AB952" s="229"/>
      <c r="AC952" s="229"/>
      <c r="AD952" s="229"/>
      <c r="AE952" s="229"/>
      <c r="AF952" s="229"/>
      <c r="AG952" s="229"/>
      <c r="AH952" s="231"/>
    </row>
    <row r="953" spans="2:34">
      <c r="B953" s="229"/>
      <c r="C953" s="229"/>
      <c r="D953" s="229"/>
      <c r="E953" s="229"/>
      <c r="F953" s="229"/>
      <c r="G953" s="229"/>
      <c r="H953" s="229"/>
      <c r="I953" s="229"/>
      <c r="J953" s="229"/>
      <c r="K953" s="229"/>
      <c r="L953" s="229"/>
      <c r="M953" s="229"/>
      <c r="N953" s="229"/>
      <c r="O953" s="229"/>
      <c r="P953" s="229"/>
      <c r="Q953" s="229"/>
      <c r="R953" s="229"/>
      <c r="S953" s="229"/>
      <c r="T953" s="229"/>
      <c r="U953" s="229"/>
      <c r="V953" s="229"/>
      <c r="W953" s="229"/>
      <c r="X953" s="229"/>
      <c r="Y953" s="229"/>
      <c r="Z953" s="229"/>
      <c r="AA953" s="229"/>
      <c r="AB953" s="229"/>
      <c r="AC953" s="229"/>
      <c r="AD953" s="229"/>
      <c r="AE953" s="229"/>
      <c r="AF953" s="229"/>
      <c r="AG953" s="229"/>
      <c r="AH953" s="231"/>
    </row>
    <row r="954" spans="2:34">
      <c r="B954" s="229"/>
      <c r="C954" s="229"/>
      <c r="D954" s="229"/>
      <c r="E954" s="229"/>
      <c r="F954" s="229"/>
      <c r="G954" s="229"/>
      <c r="H954" s="229"/>
      <c r="I954" s="229"/>
      <c r="J954" s="229"/>
      <c r="K954" s="229"/>
      <c r="L954" s="229"/>
      <c r="M954" s="229"/>
      <c r="N954" s="229"/>
      <c r="O954" s="229"/>
      <c r="P954" s="229"/>
      <c r="Q954" s="229"/>
      <c r="R954" s="229"/>
      <c r="S954" s="229"/>
      <c r="T954" s="229"/>
      <c r="U954" s="229"/>
      <c r="V954" s="229"/>
      <c r="W954" s="229"/>
      <c r="X954" s="229"/>
      <c r="Y954" s="229"/>
      <c r="Z954" s="229"/>
      <c r="AA954" s="229"/>
      <c r="AB954" s="229"/>
      <c r="AC954" s="229"/>
      <c r="AD954" s="229"/>
      <c r="AE954" s="229"/>
      <c r="AF954" s="229"/>
      <c r="AG954" s="229"/>
      <c r="AH954" s="231"/>
    </row>
    <row r="955" spans="2:34">
      <c r="B955" s="229"/>
      <c r="C955" s="229"/>
      <c r="D955" s="229"/>
      <c r="E955" s="229"/>
      <c r="F955" s="229"/>
      <c r="G955" s="229"/>
      <c r="H955" s="229"/>
      <c r="I955" s="229"/>
      <c r="J955" s="229"/>
      <c r="K955" s="229"/>
      <c r="L955" s="229"/>
      <c r="M955" s="229"/>
      <c r="N955" s="229"/>
      <c r="O955" s="229"/>
      <c r="P955" s="229"/>
      <c r="Q955" s="229"/>
      <c r="R955" s="229"/>
      <c r="S955" s="229"/>
      <c r="T955" s="229"/>
      <c r="U955" s="229"/>
      <c r="V955" s="229"/>
      <c r="W955" s="229"/>
      <c r="X955" s="229"/>
      <c r="Y955" s="229"/>
      <c r="Z955" s="229"/>
      <c r="AA955" s="229"/>
      <c r="AB955" s="229"/>
      <c r="AC955" s="229"/>
      <c r="AD955" s="229"/>
      <c r="AE955" s="229"/>
      <c r="AF955" s="229"/>
      <c r="AG955" s="229"/>
      <c r="AH955" s="231"/>
    </row>
    <row r="956" spans="2:34">
      <c r="B956" s="229"/>
      <c r="C956" s="229"/>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c r="AA956" s="229"/>
      <c r="AB956" s="229"/>
      <c r="AC956" s="229"/>
      <c r="AD956" s="229"/>
      <c r="AE956" s="229"/>
      <c r="AF956" s="229"/>
      <c r="AG956" s="229"/>
      <c r="AH956" s="231"/>
    </row>
    <row r="957" spans="2:34">
      <c r="B957" s="229"/>
      <c r="C957" s="229"/>
      <c r="D957" s="229"/>
      <c r="E957" s="229"/>
      <c r="F957" s="229"/>
      <c r="G957" s="229"/>
      <c r="H957" s="229"/>
      <c r="I957" s="229"/>
      <c r="J957" s="229"/>
      <c r="K957" s="229"/>
      <c r="L957" s="229"/>
      <c r="M957" s="229"/>
      <c r="N957" s="229"/>
      <c r="O957" s="229"/>
      <c r="P957" s="229"/>
      <c r="Q957" s="229"/>
      <c r="R957" s="229"/>
      <c r="S957" s="229"/>
      <c r="T957" s="229"/>
      <c r="U957" s="229"/>
      <c r="V957" s="229"/>
      <c r="W957" s="229"/>
      <c r="X957" s="229"/>
      <c r="Y957" s="229"/>
      <c r="Z957" s="229"/>
      <c r="AA957" s="229"/>
      <c r="AB957" s="229"/>
      <c r="AC957" s="229"/>
      <c r="AD957" s="229"/>
      <c r="AE957" s="229"/>
      <c r="AF957" s="229"/>
      <c r="AG957" s="229"/>
      <c r="AH957" s="231"/>
    </row>
    <row r="958" spans="2:34">
      <c r="B958" s="229"/>
      <c r="C958" s="229"/>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c r="AA958" s="229"/>
      <c r="AB958" s="229"/>
      <c r="AC958" s="229"/>
      <c r="AD958" s="229"/>
      <c r="AE958" s="229"/>
      <c r="AF958" s="229"/>
      <c r="AG958" s="229"/>
      <c r="AH958" s="231"/>
    </row>
    <row r="959" spans="2:34">
      <c r="B959" s="229"/>
      <c r="C959" s="229"/>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c r="AA959" s="229"/>
      <c r="AB959" s="229"/>
      <c r="AC959" s="229"/>
      <c r="AD959" s="229"/>
      <c r="AE959" s="229"/>
      <c r="AF959" s="229"/>
      <c r="AG959" s="229"/>
      <c r="AH959" s="231"/>
    </row>
    <row r="960" spans="2:34">
      <c r="B960" s="229"/>
      <c r="C960" s="229"/>
      <c r="D960" s="229"/>
      <c r="E960" s="229"/>
      <c r="F960" s="229"/>
      <c r="G960" s="229"/>
      <c r="H960" s="229"/>
      <c r="I960" s="229"/>
      <c r="J960" s="229"/>
      <c r="K960" s="229"/>
      <c r="L960" s="229"/>
      <c r="M960" s="229"/>
      <c r="N960" s="229"/>
      <c r="O960" s="229"/>
      <c r="P960" s="229"/>
      <c r="Q960" s="229"/>
      <c r="R960" s="229"/>
      <c r="S960" s="229"/>
      <c r="T960" s="229"/>
      <c r="U960" s="229"/>
      <c r="V960" s="229"/>
      <c r="W960" s="229"/>
      <c r="X960" s="229"/>
      <c r="Y960" s="229"/>
      <c r="Z960" s="229"/>
      <c r="AA960" s="229"/>
      <c r="AB960" s="229"/>
      <c r="AC960" s="229"/>
      <c r="AD960" s="229"/>
      <c r="AE960" s="229"/>
      <c r="AF960" s="229"/>
      <c r="AG960" s="229"/>
      <c r="AH960" s="231"/>
    </row>
    <row r="961" spans="2:34">
      <c r="B961" s="229"/>
      <c r="C961" s="229"/>
      <c r="D961" s="229"/>
      <c r="E961" s="229"/>
      <c r="F961" s="229"/>
      <c r="G961" s="229"/>
      <c r="H961" s="229"/>
      <c r="I961" s="229"/>
      <c r="J961" s="229"/>
      <c r="K961" s="229"/>
      <c r="L961" s="229"/>
      <c r="M961" s="229"/>
      <c r="N961" s="229"/>
      <c r="O961" s="229"/>
      <c r="P961" s="229"/>
      <c r="Q961" s="229"/>
      <c r="R961" s="229"/>
      <c r="S961" s="229"/>
      <c r="T961" s="229"/>
      <c r="U961" s="229"/>
      <c r="V961" s="229"/>
      <c r="W961" s="229"/>
      <c r="X961" s="229"/>
      <c r="Y961" s="229"/>
      <c r="Z961" s="229"/>
      <c r="AA961" s="229"/>
      <c r="AB961" s="229"/>
      <c r="AC961" s="229"/>
      <c r="AD961" s="229"/>
      <c r="AE961" s="229"/>
      <c r="AF961" s="229"/>
      <c r="AG961" s="229"/>
      <c r="AH961" s="231"/>
    </row>
    <row r="962" spans="2:34">
      <c r="B962" s="229"/>
      <c r="C962" s="229"/>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c r="AA962" s="229"/>
      <c r="AB962" s="229"/>
      <c r="AC962" s="229"/>
      <c r="AD962" s="229"/>
      <c r="AE962" s="229"/>
      <c r="AF962" s="229"/>
      <c r="AG962" s="229"/>
      <c r="AH962" s="231"/>
    </row>
    <row r="963" spans="2:34">
      <c r="B963" s="229"/>
      <c r="C963" s="229"/>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c r="AA963" s="229"/>
      <c r="AB963" s="229"/>
      <c r="AC963" s="229"/>
      <c r="AD963" s="229"/>
      <c r="AE963" s="229"/>
      <c r="AF963" s="229"/>
      <c r="AG963" s="229"/>
      <c r="AH963" s="231"/>
    </row>
    <row r="964" spans="2:34">
      <c r="B964" s="229"/>
      <c r="C964" s="229"/>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c r="AA964" s="229"/>
      <c r="AB964" s="229"/>
      <c r="AC964" s="229"/>
      <c r="AD964" s="229"/>
      <c r="AE964" s="229"/>
      <c r="AF964" s="229"/>
      <c r="AG964" s="229"/>
      <c r="AH964" s="231"/>
    </row>
    <row r="965" spans="2:34">
      <c r="B965" s="229"/>
      <c r="C965" s="229"/>
      <c r="D965" s="229"/>
      <c r="E965" s="229"/>
      <c r="F965" s="229"/>
      <c r="G965" s="229"/>
      <c r="H965" s="229"/>
      <c r="I965" s="229"/>
      <c r="J965" s="229"/>
      <c r="K965" s="229"/>
      <c r="L965" s="229"/>
      <c r="M965" s="229"/>
      <c r="N965" s="229"/>
      <c r="O965" s="229"/>
      <c r="P965" s="229"/>
      <c r="Q965" s="229"/>
      <c r="R965" s="229"/>
      <c r="S965" s="229"/>
      <c r="T965" s="229"/>
      <c r="U965" s="229"/>
      <c r="V965" s="229"/>
      <c r="W965" s="229"/>
      <c r="X965" s="229"/>
      <c r="Y965" s="229"/>
      <c r="Z965" s="229"/>
      <c r="AA965" s="229"/>
      <c r="AB965" s="229"/>
      <c r="AC965" s="229"/>
      <c r="AD965" s="229"/>
      <c r="AE965" s="229"/>
      <c r="AF965" s="229"/>
      <c r="AG965" s="229"/>
      <c r="AH965" s="231"/>
    </row>
    <row r="966" spans="2:34">
      <c r="B966" s="229"/>
      <c r="C966" s="229"/>
      <c r="D966" s="229"/>
      <c r="E966" s="229"/>
      <c r="F966" s="229"/>
      <c r="G966" s="229"/>
      <c r="H966" s="229"/>
      <c r="I966" s="229"/>
      <c r="J966" s="229"/>
      <c r="K966" s="229"/>
      <c r="L966" s="229"/>
      <c r="M966" s="229"/>
      <c r="N966" s="229"/>
      <c r="O966" s="229"/>
      <c r="P966" s="229"/>
      <c r="Q966" s="229"/>
      <c r="R966" s="229"/>
      <c r="S966" s="229"/>
      <c r="T966" s="229"/>
      <c r="U966" s="229"/>
      <c r="V966" s="229"/>
      <c r="W966" s="229"/>
      <c r="X966" s="229"/>
      <c r="Y966" s="229"/>
      <c r="Z966" s="229"/>
      <c r="AA966" s="229"/>
      <c r="AB966" s="229"/>
      <c r="AC966" s="229"/>
      <c r="AD966" s="229"/>
      <c r="AE966" s="229"/>
      <c r="AF966" s="229"/>
      <c r="AG966" s="229"/>
      <c r="AH966" s="231"/>
    </row>
    <row r="967" spans="2:34">
      <c r="B967" s="229"/>
      <c r="C967" s="229"/>
      <c r="D967" s="229"/>
      <c r="E967" s="229"/>
      <c r="F967" s="229"/>
      <c r="G967" s="229"/>
      <c r="H967" s="229"/>
      <c r="I967" s="229"/>
      <c r="J967" s="229"/>
      <c r="K967" s="229"/>
      <c r="L967" s="229"/>
      <c r="M967" s="229"/>
      <c r="N967" s="229"/>
      <c r="O967" s="229"/>
      <c r="P967" s="229"/>
      <c r="Q967" s="229"/>
      <c r="R967" s="229"/>
      <c r="S967" s="229"/>
      <c r="T967" s="229"/>
      <c r="U967" s="229"/>
      <c r="V967" s="229"/>
      <c r="W967" s="229"/>
      <c r="X967" s="229"/>
      <c r="Y967" s="229"/>
      <c r="Z967" s="229"/>
      <c r="AA967" s="229"/>
      <c r="AB967" s="229"/>
      <c r="AC967" s="229"/>
      <c r="AD967" s="229"/>
      <c r="AE967" s="229"/>
      <c r="AF967" s="229"/>
      <c r="AG967" s="229"/>
      <c r="AH967" s="231"/>
    </row>
    <row r="968" spans="2:34">
      <c r="B968" s="229"/>
      <c r="C968" s="229"/>
      <c r="D968" s="229"/>
      <c r="E968" s="229"/>
      <c r="F968" s="229"/>
      <c r="G968" s="229"/>
      <c r="H968" s="229"/>
      <c r="I968" s="229"/>
      <c r="J968" s="229"/>
      <c r="K968" s="229"/>
      <c r="L968" s="229"/>
      <c r="M968" s="229"/>
      <c r="N968" s="229"/>
      <c r="O968" s="229"/>
      <c r="P968" s="229"/>
      <c r="Q968" s="229"/>
      <c r="R968" s="229"/>
      <c r="S968" s="229"/>
      <c r="T968" s="229"/>
      <c r="U968" s="229"/>
      <c r="V968" s="229"/>
      <c r="W968" s="229"/>
      <c r="X968" s="229"/>
      <c r="Y968" s="229"/>
      <c r="Z968" s="229"/>
      <c r="AA968" s="229"/>
      <c r="AB968" s="229"/>
      <c r="AC968" s="229"/>
      <c r="AD968" s="229"/>
      <c r="AE968" s="229"/>
      <c r="AF968" s="229"/>
      <c r="AG968" s="229"/>
      <c r="AH968" s="231"/>
    </row>
    <row r="969" spans="2:34">
      <c r="B969" s="229"/>
      <c r="C969" s="229"/>
      <c r="D969" s="229"/>
      <c r="E969" s="229"/>
      <c r="F969" s="229"/>
      <c r="G969" s="229"/>
      <c r="H969" s="229"/>
      <c r="I969" s="229"/>
      <c r="J969" s="229"/>
      <c r="K969" s="229"/>
      <c r="L969" s="229"/>
      <c r="M969" s="229"/>
      <c r="N969" s="229"/>
      <c r="O969" s="229"/>
      <c r="P969" s="229"/>
      <c r="Q969" s="229"/>
      <c r="R969" s="229"/>
      <c r="S969" s="229"/>
      <c r="T969" s="229"/>
      <c r="U969" s="229"/>
      <c r="V969" s="229"/>
      <c r="W969" s="229"/>
      <c r="X969" s="229"/>
      <c r="Y969" s="229"/>
      <c r="Z969" s="229"/>
      <c r="AA969" s="229"/>
      <c r="AB969" s="229"/>
      <c r="AC969" s="229"/>
      <c r="AD969" s="229"/>
      <c r="AE969" s="229"/>
      <c r="AF969" s="229"/>
      <c r="AG969" s="229"/>
      <c r="AH969" s="231"/>
    </row>
    <row r="970" spans="2:34">
      <c r="B970" s="229"/>
      <c r="C970" s="229"/>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c r="AA970" s="229"/>
      <c r="AB970" s="229"/>
      <c r="AC970" s="229"/>
      <c r="AD970" s="229"/>
      <c r="AE970" s="229"/>
      <c r="AF970" s="229"/>
      <c r="AG970" s="229"/>
      <c r="AH970" s="231"/>
    </row>
    <row r="971" spans="2:34">
      <c r="B971" s="229"/>
      <c r="C971" s="229"/>
      <c r="D971" s="229"/>
      <c r="E971" s="229"/>
      <c r="F971" s="229"/>
      <c r="G971" s="229"/>
      <c r="H971" s="229"/>
      <c r="I971" s="229"/>
      <c r="J971" s="229"/>
      <c r="K971" s="229"/>
      <c r="L971" s="229"/>
      <c r="M971" s="229"/>
      <c r="N971" s="229"/>
      <c r="O971" s="229"/>
      <c r="P971" s="229"/>
      <c r="Q971" s="229"/>
      <c r="R971" s="229"/>
      <c r="S971" s="229"/>
      <c r="T971" s="229"/>
      <c r="U971" s="229"/>
      <c r="V971" s="229"/>
      <c r="W971" s="229"/>
      <c r="X971" s="229"/>
      <c r="Y971" s="229"/>
      <c r="Z971" s="229"/>
      <c r="AA971" s="229"/>
      <c r="AB971" s="229"/>
      <c r="AC971" s="229"/>
      <c r="AD971" s="229"/>
      <c r="AE971" s="229"/>
      <c r="AF971" s="229"/>
      <c r="AG971" s="229"/>
      <c r="AH971" s="231"/>
    </row>
    <row r="972" spans="2:34">
      <c r="B972" s="229"/>
      <c r="C972" s="229"/>
      <c r="D972" s="229"/>
      <c r="E972" s="229"/>
      <c r="F972" s="229"/>
      <c r="G972" s="229"/>
      <c r="H972" s="229"/>
      <c r="I972" s="229"/>
      <c r="J972" s="229"/>
      <c r="K972" s="229"/>
      <c r="L972" s="229"/>
      <c r="M972" s="229"/>
      <c r="N972" s="229"/>
      <c r="O972" s="229"/>
      <c r="P972" s="229"/>
      <c r="Q972" s="229"/>
      <c r="R972" s="229"/>
      <c r="S972" s="229"/>
      <c r="T972" s="229"/>
      <c r="U972" s="229"/>
      <c r="V972" s="229"/>
      <c r="W972" s="229"/>
      <c r="X972" s="229"/>
      <c r="Y972" s="229"/>
      <c r="Z972" s="229"/>
      <c r="AA972" s="229"/>
      <c r="AB972" s="229"/>
      <c r="AC972" s="229"/>
      <c r="AD972" s="229"/>
      <c r="AE972" s="229"/>
      <c r="AF972" s="229"/>
      <c r="AG972" s="229"/>
      <c r="AH972" s="231"/>
    </row>
    <row r="973" spans="2:34">
      <c r="B973" s="229"/>
      <c r="C973" s="229"/>
      <c r="D973" s="229"/>
      <c r="E973" s="229"/>
      <c r="F973" s="229"/>
      <c r="G973" s="229"/>
      <c r="H973" s="229"/>
      <c r="I973" s="229"/>
      <c r="J973" s="229"/>
      <c r="K973" s="229"/>
      <c r="L973" s="229"/>
      <c r="M973" s="229"/>
      <c r="N973" s="229"/>
      <c r="O973" s="229"/>
      <c r="P973" s="229"/>
      <c r="Q973" s="229"/>
      <c r="R973" s="229"/>
      <c r="S973" s="229"/>
      <c r="T973" s="229"/>
      <c r="U973" s="229"/>
      <c r="V973" s="229"/>
      <c r="W973" s="229"/>
      <c r="X973" s="229"/>
      <c r="Y973" s="229"/>
      <c r="Z973" s="229"/>
      <c r="AA973" s="229"/>
      <c r="AB973" s="229"/>
      <c r="AC973" s="229"/>
      <c r="AD973" s="229"/>
      <c r="AE973" s="229"/>
      <c r="AF973" s="229"/>
      <c r="AG973" s="229"/>
      <c r="AH973" s="231"/>
    </row>
    <row r="974" spans="2:34">
      <c r="B974" s="229"/>
      <c r="C974" s="229"/>
      <c r="D974" s="229"/>
      <c r="E974" s="229"/>
      <c r="F974" s="229"/>
      <c r="G974" s="229"/>
      <c r="H974" s="229"/>
      <c r="I974" s="229"/>
      <c r="J974" s="229"/>
      <c r="K974" s="229"/>
      <c r="L974" s="229"/>
      <c r="M974" s="229"/>
      <c r="N974" s="229"/>
      <c r="O974" s="229"/>
      <c r="P974" s="229"/>
      <c r="Q974" s="229"/>
      <c r="R974" s="229"/>
      <c r="S974" s="229"/>
      <c r="T974" s="229"/>
      <c r="U974" s="229"/>
      <c r="V974" s="229"/>
      <c r="W974" s="229"/>
      <c r="X974" s="229"/>
      <c r="Y974" s="229"/>
      <c r="Z974" s="229"/>
      <c r="AA974" s="229"/>
      <c r="AB974" s="229"/>
      <c r="AC974" s="229"/>
      <c r="AD974" s="229"/>
      <c r="AE974" s="229"/>
      <c r="AF974" s="229"/>
      <c r="AG974" s="229"/>
      <c r="AH974" s="231"/>
    </row>
    <row r="975" spans="2:34">
      <c r="B975" s="229"/>
      <c r="C975" s="229"/>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c r="AE975" s="229"/>
      <c r="AF975" s="229"/>
      <c r="AG975" s="229"/>
      <c r="AH975" s="231"/>
    </row>
    <row r="976" spans="2:34">
      <c r="B976" s="229"/>
      <c r="C976" s="229"/>
      <c r="D976" s="229"/>
      <c r="E976" s="229"/>
      <c r="F976" s="229"/>
      <c r="G976" s="229"/>
      <c r="H976" s="229"/>
      <c r="I976" s="229"/>
      <c r="J976" s="229"/>
      <c r="K976" s="229"/>
      <c r="L976" s="229"/>
      <c r="M976" s="229"/>
      <c r="N976" s="229"/>
      <c r="O976" s="229"/>
      <c r="P976" s="229"/>
      <c r="Q976" s="229"/>
      <c r="R976" s="229"/>
      <c r="S976" s="229"/>
      <c r="T976" s="229"/>
      <c r="U976" s="229"/>
      <c r="V976" s="229"/>
      <c r="W976" s="229"/>
      <c r="X976" s="229"/>
      <c r="Y976" s="229"/>
      <c r="Z976" s="229"/>
      <c r="AA976" s="229"/>
      <c r="AB976" s="229"/>
      <c r="AC976" s="229"/>
      <c r="AD976" s="229"/>
      <c r="AE976" s="229"/>
      <c r="AF976" s="229"/>
      <c r="AG976" s="229"/>
      <c r="AH976" s="231"/>
    </row>
    <row r="977" spans="2:34">
      <c r="B977" s="229"/>
      <c r="C977" s="229"/>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31"/>
    </row>
    <row r="978" spans="2:34">
      <c r="B978" s="229"/>
      <c r="C978" s="229"/>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c r="AA978" s="229"/>
      <c r="AB978" s="229"/>
      <c r="AC978" s="229"/>
      <c r="AD978" s="229"/>
      <c r="AE978" s="229"/>
      <c r="AF978" s="229"/>
      <c r="AG978" s="229"/>
      <c r="AH978" s="231"/>
    </row>
    <row r="979" spans="2:34">
      <c r="B979" s="229"/>
      <c r="C979" s="229"/>
      <c r="D979" s="229"/>
      <c r="E979" s="229"/>
      <c r="F979" s="229"/>
      <c r="G979" s="229"/>
      <c r="H979" s="229"/>
      <c r="I979" s="229"/>
      <c r="J979" s="229"/>
      <c r="K979" s="229"/>
      <c r="L979" s="229"/>
      <c r="M979" s="229"/>
      <c r="N979" s="229"/>
      <c r="O979" s="229"/>
      <c r="P979" s="229"/>
      <c r="Q979" s="229"/>
      <c r="R979" s="229"/>
      <c r="S979" s="229"/>
      <c r="T979" s="229"/>
      <c r="U979" s="229"/>
      <c r="V979" s="229"/>
      <c r="W979" s="229"/>
      <c r="X979" s="229"/>
      <c r="Y979" s="229"/>
      <c r="Z979" s="229"/>
      <c r="AA979" s="229"/>
      <c r="AB979" s="229"/>
      <c r="AC979" s="229"/>
      <c r="AD979" s="229"/>
      <c r="AE979" s="229"/>
      <c r="AF979" s="229"/>
      <c r="AG979" s="229"/>
      <c r="AH979" s="231"/>
    </row>
    <row r="980" spans="2:34">
      <c r="B980" s="229"/>
      <c r="C980" s="229"/>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c r="AA980" s="229"/>
      <c r="AB980" s="229"/>
      <c r="AC980" s="229"/>
      <c r="AD980" s="229"/>
      <c r="AE980" s="229"/>
      <c r="AF980" s="229"/>
      <c r="AG980" s="229"/>
      <c r="AH980" s="231"/>
    </row>
    <row r="981" spans="2:34">
      <c r="B981" s="229"/>
      <c r="C981" s="229"/>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c r="AA981" s="229"/>
      <c r="AB981" s="229"/>
      <c r="AC981" s="229"/>
      <c r="AD981" s="229"/>
      <c r="AE981" s="229"/>
      <c r="AF981" s="229"/>
      <c r="AG981" s="229"/>
      <c r="AH981" s="231"/>
    </row>
    <row r="982" spans="2:34">
      <c r="B982" s="229"/>
      <c r="C982" s="229"/>
      <c r="D982" s="229"/>
      <c r="E982" s="229"/>
      <c r="F982" s="229"/>
      <c r="G982" s="229"/>
      <c r="H982" s="229"/>
      <c r="I982" s="229"/>
      <c r="J982" s="229"/>
      <c r="K982" s="229"/>
      <c r="L982" s="229"/>
      <c r="M982" s="229"/>
      <c r="N982" s="229"/>
      <c r="O982" s="229"/>
      <c r="P982" s="229"/>
      <c r="Q982" s="229"/>
      <c r="R982" s="229"/>
      <c r="S982" s="229"/>
      <c r="T982" s="229"/>
      <c r="U982" s="229"/>
      <c r="V982" s="229"/>
      <c r="W982" s="229"/>
      <c r="X982" s="229"/>
      <c r="Y982" s="229"/>
      <c r="Z982" s="229"/>
      <c r="AA982" s="229"/>
      <c r="AB982" s="229"/>
      <c r="AC982" s="229"/>
      <c r="AD982" s="229"/>
      <c r="AE982" s="229"/>
      <c r="AF982" s="229"/>
      <c r="AG982" s="229"/>
      <c r="AH982" s="231"/>
    </row>
    <row r="983" spans="2:34">
      <c r="B983" s="229"/>
      <c r="C983" s="229"/>
      <c r="D983" s="229"/>
      <c r="E983" s="229"/>
      <c r="F983" s="229"/>
      <c r="G983" s="229"/>
      <c r="H983" s="229"/>
      <c r="I983" s="229"/>
      <c r="J983" s="229"/>
      <c r="K983" s="229"/>
      <c r="L983" s="229"/>
      <c r="M983" s="229"/>
      <c r="N983" s="229"/>
      <c r="O983" s="229"/>
      <c r="P983" s="229"/>
      <c r="Q983" s="229"/>
      <c r="R983" s="229"/>
      <c r="S983" s="229"/>
      <c r="T983" s="229"/>
      <c r="U983" s="229"/>
      <c r="V983" s="229"/>
      <c r="W983" s="229"/>
      <c r="X983" s="229"/>
      <c r="Y983" s="229"/>
      <c r="Z983" s="229"/>
      <c r="AA983" s="229"/>
      <c r="AB983" s="229"/>
      <c r="AC983" s="229"/>
      <c r="AD983" s="229"/>
      <c r="AE983" s="229"/>
      <c r="AF983" s="229"/>
      <c r="AG983" s="229"/>
      <c r="AH983" s="231"/>
    </row>
    <row r="984" spans="2:34">
      <c r="B984" s="229"/>
      <c r="C984" s="229"/>
      <c r="D984" s="229"/>
      <c r="E984" s="229"/>
      <c r="F984" s="229"/>
      <c r="G984" s="229"/>
      <c r="H984" s="229"/>
      <c r="I984" s="229"/>
      <c r="J984" s="229"/>
      <c r="K984" s="229"/>
      <c r="L984" s="229"/>
      <c r="M984" s="229"/>
      <c r="N984" s="229"/>
      <c r="O984" s="229"/>
      <c r="P984" s="229"/>
      <c r="Q984" s="229"/>
      <c r="R984" s="229"/>
      <c r="S984" s="229"/>
      <c r="T984" s="229"/>
      <c r="U984" s="229"/>
      <c r="V984" s="229"/>
      <c r="W984" s="229"/>
      <c r="X984" s="229"/>
      <c r="Y984" s="229"/>
      <c r="Z984" s="229"/>
      <c r="AA984" s="229"/>
      <c r="AB984" s="229"/>
      <c r="AC984" s="229"/>
      <c r="AD984" s="229"/>
      <c r="AE984" s="229"/>
      <c r="AF984" s="229"/>
      <c r="AG984" s="229"/>
      <c r="AH984" s="231"/>
    </row>
    <row r="985" spans="2:34">
      <c r="B985" s="229"/>
      <c r="C985" s="229"/>
      <c r="D985" s="229"/>
      <c r="E985" s="229"/>
      <c r="F985" s="229"/>
      <c r="G985" s="229"/>
      <c r="H985" s="229"/>
      <c r="I985" s="229"/>
      <c r="J985" s="229"/>
      <c r="K985" s="229"/>
      <c r="L985" s="229"/>
      <c r="M985" s="229"/>
      <c r="N985" s="229"/>
      <c r="O985" s="229"/>
      <c r="P985" s="229"/>
      <c r="Q985" s="229"/>
      <c r="R985" s="229"/>
      <c r="S985" s="229"/>
      <c r="T985" s="229"/>
      <c r="U985" s="229"/>
      <c r="V985" s="229"/>
      <c r="W985" s="229"/>
      <c r="X985" s="229"/>
      <c r="Y985" s="229"/>
      <c r="Z985" s="229"/>
      <c r="AA985" s="229"/>
      <c r="AB985" s="229"/>
      <c r="AC985" s="229"/>
      <c r="AD985" s="229"/>
      <c r="AE985" s="229"/>
      <c r="AF985" s="229"/>
      <c r="AG985" s="229"/>
      <c r="AH985" s="231"/>
    </row>
    <row r="986" spans="2:34">
      <c r="B986" s="229"/>
      <c r="C986" s="229"/>
      <c r="D986" s="229"/>
      <c r="E986" s="229"/>
      <c r="F986" s="229"/>
      <c r="G986" s="229"/>
      <c r="H986" s="229"/>
      <c r="I986" s="229"/>
      <c r="J986" s="229"/>
      <c r="K986" s="229"/>
      <c r="L986" s="229"/>
      <c r="M986" s="229"/>
      <c r="N986" s="229"/>
      <c r="O986" s="229"/>
      <c r="P986" s="229"/>
      <c r="Q986" s="229"/>
      <c r="R986" s="229"/>
      <c r="S986" s="229"/>
      <c r="T986" s="229"/>
      <c r="U986" s="229"/>
      <c r="V986" s="229"/>
      <c r="W986" s="229"/>
      <c r="X986" s="229"/>
      <c r="Y986" s="229"/>
      <c r="Z986" s="229"/>
      <c r="AA986" s="229"/>
      <c r="AB986" s="229"/>
      <c r="AC986" s="229"/>
      <c r="AD986" s="229"/>
      <c r="AE986" s="229"/>
      <c r="AF986" s="229"/>
      <c r="AG986" s="229"/>
      <c r="AH986" s="231"/>
    </row>
    <row r="987" spans="2:34">
      <c r="B987" s="229"/>
      <c r="C987" s="229"/>
      <c r="D987" s="229"/>
      <c r="E987" s="229"/>
      <c r="F987" s="229"/>
      <c r="G987" s="229"/>
      <c r="H987" s="229"/>
      <c r="I987" s="229"/>
      <c r="J987" s="229"/>
      <c r="K987" s="229"/>
      <c r="L987" s="229"/>
      <c r="M987" s="229"/>
      <c r="N987" s="229"/>
      <c r="O987" s="229"/>
      <c r="P987" s="229"/>
      <c r="Q987" s="229"/>
      <c r="R987" s="229"/>
      <c r="S987" s="229"/>
      <c r="T987" s="229"/>
      <c r="U987" s="229"/>
      <c r="V987" s="229"/>
      <c r="W987" s="229"/>
      <c r="X987" s="229"/>
      <c r="Y987" s="229"/>
      <c r="Z987" s="229"/>
      <c r="AA987" s="229"/>
      <c r="AB987" s="229"/>
      <c r="AC987" s="229"/>
      <c r="AD987" s="229"/>
      <c r="AE987" s="229"/>
      <c r="AF987" s="229"/>
      <c r="AG987" s="229"/>
      <c r="AH987" s="231"/>
    </row>
    <row r="988" spans="2:34">
      <c r="B988" s="229"/>
      <c r="C988" s="229"/>
      <c r="D988" s="229"/>
      <c r="E988" s="229"/>
      <c r="F988" s="229"/>
      <c r="G988" s="229"/>
      <c r="H988" s="229"/>
      <c r="I988" s="229"/>
      <c r="J988" s="229"/>
      <c r="K988" s="229"/>
      <c r="L988" s="229"/>
      <c r="M988" s="229"/>
      <c r="N988" s="229"/>
      <c r="O988" s="229"/>
      <c r="P988" s="229"/>
      <c r="Q988" s="229"/>
      <c r="R988" s="229"/>
      <c r="S988" s="229"/>
      <c r="T988" s="229"/>
      <c r="U988" s="229"/>
      <c r="V988" s="229"/>
      <c r="W988" s="229"/>
      <c r="X988" s="229"/>
      <c r="Y988" s="229"/>
      <c r="Z988" s="229"/>
      <c r="AA988" s="229"/>
      <c r="AB988" s="229"/>
      <c r="AC988" s="229"/>
      <c r="AD988" s="229"/>
      <c r="AE988" s="229"/>
      <c r="AF988" s="229"/>
      <c r="AG988" s="229"/>
      <c r="AH988" s="231"/>
    </row>
    <row r="989" spans="2:34">
      <c r="B989" s="229"/>
      <c r="C989" s="229"/>
      <c r="D989" s="229"/>
      <c r="E989" s="229"/>
      <c r="F989" s="229"/>
      <c r="G989" s="229"/>
      <c r="H989" s="229"/>
      <c r="I989" s="229"/>
      <c r="J989" s="229"/>
      <c r="K989" s="229"/>
      <c r="L989" s="229"/>
      <c r="M989" s="229"/>
      <c r="N989" s="229"/>
      <c r="O989" s="229"/>
      <c r="P989" s="229"/>
      <c r="Q989" s="229"/>
      <c r="R989" s="229"/>
      <c r="S989" s="229"/>
      <c r="T989" s="229"/>
      <c r="U989" s="229"/>
      <c r="V989" s="229"/>
      <c r="W989" s="229"/>
      <c r="X989" s="229"/>
      <c r="Y989" s="229"/>
      <c r="Z989" s="229"/>
      <c r="AA989" s="229"/>
      <c r="AB989" s="229"/>
      <c r="AC989" s="229"/>
      <c r="AD989" s="229"/>
      <c r="AE989" s="229"/>
      <c r="AF989" s="229"/>
      <c r="AG989" s="229"/>
      <c r="AH989" s="231"/>
    </row>
    <row r="990" spans="2:34">
      <c r="B990" s="229"/>
      <c r="C990" s="229"/>
      <c r="D990" s="229"/>
      <c r="E990" s="229"/>
      <c r="F990" s="229"/>
      <c r="G990" s="229"/>
      <c r="H990" s="229"/>
      <c r="I990" s="229"/>
      <c r="J990" s="229"/>
      <c r="K990" s="229"/>
      <c r="L990" s="229"/>
      <c r="M990" s="229"/>
      <c r="N990" s="229"/>
      <c r="O990" s="229"/>
      <c r="P990" s="229"/>
      <c r="Q990" s="229"/>
      <c r="R990" s="229"/>
      <c r="S990" s="229"/>
      <c r="T990" s="229"/>
      <c r="U990" s="229"/>
      <c r="V990" s="229"/>
      <c r="W990" s="229"/>
      <c r="X990" s="229"/>
      <c r="Y990" s="229"/>
      <c r="Z990" s="229"/>
      <c r="AA990" s="229"/>
      <c r="AB990" s="229"/>
      <c r="AC990" s="229"/>
      <c r="AD990" s="229"/>
      <c r="AE990" s="229"/>
      <c r="AF990" s="229"/>
      <c r="AG990" s="229"/>
      <c r="AH990" s="231"/>
    </row>
    <row r="991" spans="2:34">
      <c r="B991" s="229"/>
      <c r="C991" s="229"/>
      <c r="D991" s="229"/>
      <c r="E991" s="229"/>
      <c r="F991" s="229"/>
      <c r="G991" s="229"/>
      <c r="H991" s="229"/>
      <c r="I991" s="229"/>
      <c r="J991" s="229"/>
      <c r="K991" s="229"/>
      <c r="L991" s="229"/>
      <c r="M991" s="229"/>
      <c r="N991" s="229"/>
      <c r="O991" s="229"/>
      <c r="P991" s="229"/>
      <c r="Q991" s="229"/>
      <c r="R991" s="229"/>
      <c r="S991" s="229"/>
      <c r="T991" s="229"/>
      <c r="U991" s="229"/>
      <c r="V991" s="229"/>
      <c r="W991" s="229"/>
      <c r="X991" s="229"/>
      <c r="Y991" s="229"/>
      <c r="Z991" s="229"/>
      <c r="AA991" s="229"/>
      <c r="AB991" s="229"/>
      <c r="AC991" s="229"/>
      <c r="AD991" s="229"/>
      <c r="AE991" s="229"/>
      <c r="AF991" s="229"/>
      <c r="AG991" s="229"/>
      <c r="AH991" s="231"/>
    </row>
    <row r="992" spans="2:34">
      <c r="B992" s="229"/>
      <c r="C992" s="229"/>
      <c r="D992" s="229"/>
      <c r="E992" s="229"/>
      <c r="F992" s="229"/>
      <c r="G992" s="229"/>
      <c r="H992" s="229"/>
      <c r="I992" s="229"/>
      <c r="J992" s="229"/>
      <c r="K992" s="229"/>
      <c r="L992" s="229"/>
      <c r="M992" s="229"/>
      <c r="N992" s="229"/>
      <c r="O992" s="229"/>
      <c r="P992" s="229"/>
      <c r="Q992" s="229"/>
      <c r="R992" s="229"/>
      <c r="S992" s="229"/>
      <c r="T992" s="229"/>
      <c r="U992" s="229"/>
      <c r="V992" s="229"/>
      <c r="W992" s="229"/>
      <c r="X992" s="229"/>
      <c r="Y992" s="229"/>
      <c r="Z992" s="229"/>
      <c r="AA992" s="229"/>
      <c r="AB992" s="229"/>
      <c r="AC992" s="229"/>
      <c r="AD992" s="229"/>
      <c r="AE992" s="229"/>
      <c r="AF992" s="229"/>
      <c r="AG992" s="229"/>
      <c r="AH992" s="231"/>
    </row>
    <row r="993" spans="2:34">
      <c r="B993" s="229"/>
      <c r="C993" s="229"/>
      <c r="D993" s="229"/>
      <c r="E993" s="229"/>
      <c r="F993" s="229"/>
      <c r="G993" s="229"/>
      <c r="H993" s="229"/>
      <c r="I993" s="229"/>
      <c r="J993" s="229"/>
      <c r="K993" s="229"/>
      <c r="L993" s="229"/>
      <c r="M993" s="229"/>
      <c r="N993" s="229"/>
      <c r="O993" s="229"/>
      <c r="P993" s="229"/>
      <c r="Q993" s="229"/>
      <c r="R993" s="229"/>
      <c r="S993" s="229"/>
      <c r="T993" s="229"/>
      <c r="U993" s="229"/>
      <c r="V993" s="229"/>
      <c r="W993" s="229"/>
      <c r="X993" s="229"/>
      <c r="Y993" s="229"/>
      <c r="Z993" s="229"/>
      <c r="AA993" s="229"/>
      <c r="AB993" s="229"/>
      <c r="AC993" s="229"/>
      <c r="AD993" s="229"/>
      <c r="AE993" s="229"/>
      <c r="AF993" s="229"/>
      <c r="AG993" s="229"/>
      <c r="AH993" s="231"/>
    </row>
    <row r="994" spans="2:34">
      <c r="B994" s="229"/>
      <c r="C994" s="229"/>
      <c r="D994" s="229"/>
      <c r="E994" s="229"/>
      <c r="F994" s="229"/>
      <c r="G994" s="229"/>
      <c r="H994" s="229"/>
      <c r="I994" s="229"/>
      <c r="J994" s="229"/>
      <c r="K994" s="229"/>
      <c r="L994" s="229"/>
      <c r="M994" s="229"/>
      <c r="N994" s="229"/>
      <c r="O994" s="229"/>
      <c r="P994" s="229"/>
      <c r="Q994" s="229"/>
      <c r="R994" s="229"/>
      <c r="S994" s="229"/>
      <c r="T994" s="229"/>
      <c r="U994" s="229"/>
      <c r="V994" s="229"/>
      <c r="W994" s="229"/>
      <c r="X994" s="229"/>
      <c r="Y994" s="229"/>
      <c r="Z994" s="229"/>
      <c r="AA994" s="229"/>
      <c r="AB994" s="229"/>
      <c r="AC994" s="229"/>
      <c r="AD994" s="229"/>
      <c r="AE994" s="229"/>
      <c r="AF994" s="229"/>
      <c r="AG994" s="229"/>
      <c r="AH994" s="231"/>
    </row>
    <row r="995" spans="2:34">
      <c r="B995" s="229"/>
      <c r="C995" s="229"/>
      <c r="D995" s="229"/>
      <c r="E995" s="229"/>
      <c r="F995" s="229"/>
      <c r="G995" s="229"/>
      <c r="H995" s="229"/>
      <c r="I995" s="229"/>
      <c r="J995" s="229"/>
      <c r="K995" s="229"/>
      <c r="L995" s="229"/>
      <c r="M995" s="229"/>
      <c r="N995" s="229"/>
      <c r="O995" s="229"/>
      <c r="P995" s="229"/>
      <c r="Q995" s="229"/>
      <c r="R995" s="229"/>
      <c r="S995" s="229"/>
      <c r="T995" s="229"/>
      <c r="U995" s="229"/>
      <c r="V995" s="229"/>
      <c r="W995" s="229"/>
      <c r="X995" s="229"/>
      <c r="Y995" s="229"/>
      <c r="Z995" s="229"/>
      <c r="AA995" s="229"/>
      <c r="AB995" s="229"/>
      <c r="AC995" s="229"/>
      <c r="AD995" s="229"/>
      <c r="AE995" s="229"/>
      <c r="AF995" s="229"/>
      <c r="AG995" s="229"/>
      <c r="AH995" s="231"/>
    </row>
    <row r="996" spans="2:34">
      <c r="B996" s="229"/>
      <c r="C996" s="229"/>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c r="AE996" s="229"/>
      <c r="AF996" s="229"/>
      <c r="AG996" s="229"/>
      <c r="AH996" s="231"/>
    </row>
    <row r="997" spans="2:34">
      <c r="B997" s="229"/>
      <c r="C997" s="229"/>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c r="AE997" s="229"/>
      <c r="AF997" s="229"/>
      <c r="AG997" s="229"/>
      <c r="AH997" s="231"/>
    </row>
    <row r="998" spans="2:34">
      <c r="B998" s="229"/>
      <c r="C998" s="229"/>
      <c r="D998" s="229"/>
      <c r="E998" s="229"/>
      <c r="F998" s="229"/>
      <c r="G998" s="229"/>
      <c r="H998" s="229"/>
      <c r="I998" s="229"/>
      <c r="J998" s="229"/>
      <c r="K998" s="229"/>
      <c r="L998" s="229"/>
      <c r="M998" s="229"/>
      <c r="N998" s="229"/>
      <c r="O998" s="229"/>
      <c r="P998" s="229"/>
      <c r="Q998" s="229"/>
      <c r="R998" s="229"/>
      <c r="S998" s="229"/>
      <c r="T998" s="229"/>
      <c r="U998" s="229"/>
      <c r="V998" s="229"/>
      <c r="W998" s="229"/>
      <c r="X998" s="229"/>
      <c r="Y998" s="229"/>
      <c r="Z998" s="229"/>
      <c r="AA998" s="229"/>
      <c r="AB998" s="229"/>
      <c r="AC998" s="229"/>
      <c r="AD998" s="229"/>
      <c r="AE998" s="229"/>
      <c r="AF998" s="229"/>
      <c r="AG998" s="229"/>
      <c r="AH998" s="231"/>
    </row>
    <row r="999" spans="2:34">
      <c r="B999" s="229"/>
      <c r="C999" s="229"/>
      <c r="D999" s="229"/>
      <c r="E999" s="229"/>
      <c r="F999" s="229"/>
      <c r="G999" s="229"/>
      <c r="H999" s="229"/>
      <c r="I999" s="229"/>
      <c r="J999" s="229"/>
      <c r="K999" s="229"/>
      <c r="L999" s="229"/>
      <c r="M999" s="229"/>
      <c r="N999" s="229"/>
      <c r="O999" s="229"/>
      <c r="P999" s="229"/>
      <c r="Q999" s="229"/>
      <c r="R999" s="229"/>
      <c r="S999" s="229"/>
      <c r="T999" s="229"/>
      <c r="U999" s="229"/>
      <c r="V999" s="229"/>
      <c r="W999" s="229"/>
      <c r="X999" s="229"/>
      <c r="Y999" s="229"/>
      <c r="Z999" s="229"/>
      <c r="AA999" s="229"/>
      <c r="AB999" s="229"/>
      <c r="AC999" s="229"/>
      <c r="AD999" s="229"/>
      <c r="AE999" s="229"/>
      <c r="AF999" s="229"/>
      <c r="AG999" s="229"/>
      <c r="AH999" s="231"/>
    </row>
    <row r="1000" spans="2:34">
      <c r="B1000" s="229"/>
      <c r="C1000" s="229"/>
      <c r="D1000" s="229"/>
      <c r="E1000" s="229"/>
      <c r="F1000" s="229"/>
      <c r="G1000" s="229"/>
      <c r="H1000" s="229"/>
      <c r="I1000" s="229"/>
      <c r="J1000" s="229"/>
      <c r="K1000" s="229"/>
      <c r="L1000" s="229"/>
      <c r="M1000" s="229"/>
      <c r="N1000" s="229"/>
      <c r="O1000" s="229"/>
      <c r="P1000" s="229"/>
      <c r="Q1000" s="229"/>
      <c r="R1000" s="229"/>
      <c r="S1000" s="229"/>
      <c r="T1000" s="229"/>
      <c r="U1000" s="229"/>
      <c r="V1000" s="229"/>
      <c r="W1000" s="229"/>
      <c r="X1000" s="229"/>
      <c r="Y1000" s="229"/>
      <c r="Z1000" s="229"/>
      <c r="AA1000" s="229"/>
      <c r="AB1000" s="229"/>
      <c r="AC1000" s="229"/>
      <c r="AD1000" s="229"/>
      <c r="AE1000" s="229"/>
      <c r="AF1000" s="229"/>
      <c r="AG1000" s="229"/>
      <c r="AH1000" s="231"/>
    </row>
    <row r="1001" spans="2:34">
      <c r="B1001" s="229"/>
      <c r="C1001" s="229"/>
      <c r="D1001" s="229"/>
      <c r="E1001" s="229"/>
      <c r="F1001" s="229"/>
      <c r="G1001" s="229"/>
      <c r="H1001" s="229"/>
      <c r="I1001" s="229"/>
      <c r="J1001" s="229"/>
      <c r="K1001" s="229"/>
      <c r="L1001" s="229"/>
      <c r="M1001" s="229"/>
      <c r="N1001" s="229"/>
      <c r="O1001" s="229"/>
      <c r="P1001" s="229"/>
      <c r="Q1001" s="229"/>
      <c r="R1001" s="229"/>
      <c r="S1001" s="229"/>
      <c r="T1001" s="229"/>
      <c r="U1001" s="229"/>
      <c r="V1001" s="229"/>
      <c r="W1001" s="229"/>
      <c r="X1001" s="229"/>
      <c r="Y1001" s="229"/>
      <c r="Z1001" s="229"/>
      <c r="AA1001" s="229"/>
      <c r="AB1001" s="229"/>
      <c r="AC1001" s="229"/>
      <c r="AD1001" s="229"/>
      <c r="AE1001" s="229"/>
      <c r="AF1001" s="229"/>
      <c r="AG1001" s="229"/>
      <c r="AH1001" s="231"/>
    </row>
    <row r="1002" spans="2:34">
      <c r="B1002" s="229"/>
      <c r="C1002" s="229"/>
      <c r="D1002" s="229"/>
      <c r="E1002" s="229"/>
      <c r="F1002" s="229"/>
      <c r="G1002" s="229"/>
      <c r="H1002" s="229"/>
      <c r="I1002" s="229"/>
      <c r="J1002" s="229"/>
      <c r="K1002" s="229"/>
      <c r="L1002" s="229"/>
      <c r="M1002" s="229"/>
      <c r="N1002" s="229"/>
      <c r="O1002" s="229"/>
      <c r="P1002" s="229"/>
      <c r="Q1002" s="229"/>
      <c r="R1002" s="229"/>
      <c r="S1002" s="229"/>
      <c r="T1002" s="229"/>
      <c r="U1002" s="229"/>
      <c r="V1002" s="229"/>
      <c r="W1002" s="229"/>
      <c r="X1002" s="229"/>
      <c r="Y1002" s="229"/>
      <c r="Z1002" s="229"/>
      <c r="AA1002" s="229"/>
      <c r="AB1002" s="229"/>
      <c r="AC1002" s="229"/>
      <c r="AD1002" s="229"/>
      <c r="AE1002" s="229"/>
      <c r="AF1002" s="229"/>
      <c r="AG1002" s="229"/>
      <c r="AH1002" s="231"/>
    </row>
    <row r="1003" spans="2:34">
      <c r="B1003" s="229"/>
      <c r="C1003" s="229"/>
      <c r="D1003" s="229"/>
      <c r="E1003" s="229"/>
      <c r="F1003" s="229"/>
      <c r="G1003" s="229"/>
      <c r="H1003" s="229"/>
      <c r="I1003" s="229"/>
      <c r="J1003" s="229"/>
      <c r="K1003" s="229"/>
      <c r="L1003" s="229"/>
      <c r="M1003" s="229"/>
      <c r="N1003" s="229"/>
      <c r="O1003" s="229"/>
      <c r="P1003" s="229"/>
      <c r="Q1003" s="229"/>
      <c r="R1003" s="229"/>
      <c r="S1003" s="229"/>
      <c r="T1003" s="229"/>
      <c r="U1003" s="229"/>
      <c r="V1003" s="229"/>
      <c r="W1003" s="229"/>
      <c r="X1003" s="229"/>
      <c r="Y1003" s="229"/>
      <c r="Z1003" s="229"/>
      <c r="AA1003" s="229"/>
      <c r="AB1003" s="229"/>
      <c r="AC1003" s="229"/>
      <c r="AD1003" s="229"/>
      <c r="AE1003" s="229"/>
      <c r="AF1003" s="229"/>
      <c r="AG1003" s="229"/>
      <c r="AH1003" s="231"/>
    </row>
    <row r="1004" spans="2:34">
      <c r="B1004" s="229"/>
      <c r="C1004" s="229"/>
      <c r="D1004" s="229"/>
      <c r="E1004" s="229"/>
      <c r="F1004" s="229"/>
      <c r="G1004" s="229"/>
      <c r="H1004" s="229"/>
      <c r="I1004" s="229"/>
      <c r="J1004" s="229"/>
      <c r="K1004" s="229"/>
      <c r="L1004" s="229"/>
      <c r="M1004" s="229"/>
      <c r="N1004" s="229"/>
      <c r="O1004" s="229"/>
      <c r="P1004" s="229"/>
      <c r="Q1004" s="229"/>
      <c r="R1004" s="229"/>
      <c r="S1004" s="229"/>
      <c r="T1004" s="229"/>
      <c r="U1004" s="229"/>
      <c r="V1004" s="229"/>
      <c r="W1004" s="229"/>
      <c r="X1004" s="229"/>
      <c r="Y1004" s="229"/>
      <c r="Z1004" s="229"/>
      <c r="AA1004" s="229"/>
      <c r="AB1004" s="229"/>
      <c r="AC1004" s="229"/>
      <c r="AD1004" s="229"/>
      <c r="AE1004" s="229"/>
      <c r="AF1004" s="229"/>
      <c r="AG1004" s="229"/>
      <c r="AH1004" s="231"/>
    </row>
    <row r="1005" spans="2:34">
      <c r="B1005" s="229"/>
      <c r="C1005" s="229"/>
      <c r="D1005" s="229"/>
      <c r="E1005" s="229"/>
      <c r="F1005" s="229"/>
      <c r="G1005" s="229"/>
      <c r="H1005" s="229"/>
      <c r="I1005" s="229"/>
      <c r="J1005" s="229"/>
      <c r="K1005" s="229"/>
      <c r="L1005" s="229"/>
      <c r="M1005" s="229"/>
      <c r="N1005" s="229"/>
      <c r="O1005" s="229"/>
      <c r="P1005" s="229"/>
      <c r="Q1005" s="229"/>
      <c r="R1005" s="229"/>
      <c r="S1005" s="229"/>
      <c r="T1005" s="229"/>
      <c r="U1005" s="229"/>
      <c r="V1005" s="229"/>
      <c r="W1005" s="229"/>
      <c r="X1005" s="229"/>
      <c r="Y1005" s="229"/>
      <c r="Z1005" s="229"/>
      <c r="AA1005" s="229"/>
      <c r="AB1005" s="229"/>
      <c r="AC1005" s="229"/>
      <c r="AD1005" s="229"/>
      <c r="AE1005" s="229"/>
      <c r="AF1005" s="229"/>
      <c r="AG1005" s="229"/>
      <c r="AH1005" s="231"/>
    </row>
    <row r="1006" spans="2:34">
      <c r="B1006" s="229"/>
      <c r="C1006" s="229"/>
      <c r="D1006" s="229"/>
      <c r="E1006" s="229"/>
      <c r="F1006" s="229"/>
      <c r="G1006" s="229"/>
      <c r="H1006" s="229"/>
      <c r="I1006" s="229"/>
      <c r="J1006" s="229"/>
      <c r="K1006" s="229"/>
      <c r="L1006" s="229"/>
      <c r="M1006" s="229"/>
      <c r="N1006" s="229"/>
      <c r="O1006" s="229"/>
      <c r="P1006" s="229"/>
      <c r="Q1006" s="229"/>
      <c r="R1006" s="229"/>
      <c r="S1006" s="229"/>
      <c r="T1006" s="229"/>
      <c r="U1006" s="229"/>
      <c r="V1006" s="229"/>
      <c r="W1006" s="229"/>
      <c r="X1006" s="229"/>
      <c r="Y1006" s="229"/>
      <c r="Z1006" s="229"/>
      <c r="AA1006" s="229"/>
      <c r="AB1006" s="229"/>
      <c r="AC1006" s="229"/>
      <c r="AD1006" s="229"/>
      <c r="AE1006" s="229"/>
      <c r="AF1006" s="229"/>
      <c r="AG1006" s="229"/>
      <c r="AH1006" s="231"/>
    </row>
    <row r="1007" spans="2:34">
      <c r="B1007" s="229"/>
      <c r="C1007" s="229"/>
      <c r="D1007" s="229"/>
      <c r="E1007" s="229"/>
      <c r="F1007" s="229"/>
      <c r="G1007" s="229"/>
      <c r="H1007" s="229"/>
      <c r="I1007" s="229"/>
      <c r="J1007" s="229"/>
      <c r="K1007" s="229"/>
      <c r="L1007" s="229"/>
      <c r="M1007" s="229"/>
      <c r="N1007" s="229"/>
      <c r="O1007" s="229"/>
      <c r="P1007" s="229"/>
      <c r="Q1007" s="229"/>
      <c r="R1007" s="229"/>
      <c r="S1007" s="229"/>
      <c r="T1007" s="229"/>
      <c r="U1007" s="229"/>
      <c r="V1007" s="229"/>
      <c r="W1007" s="229"/>
      <c r="X1007" s="229"/>
      <c r="Y1007" s="229"/>
      <c r="Z1007" s="229"/>
      <c r="AA1007" s="229"/>
      <c r="AB1007" s="229"/>
      <c r="AC1007" s="229"/>
      <c r="AD1007" s="229"/>
      <c r="AE1007" s="229"/>
      <c r="AF1007" s="229"/>
      <c r="AG1007" s="229"/>
      <c r="AH1007" s="231"/>
    </row>
    <row r="1008" spans="2:34">
      <c r="B1008" s="229"/>
      <c r="C1008" s="229"/>
      <c r="D1008" s="229"/>
      <c r="E1008" s="229"/>
      <c r="F1008" s="229"/>
      <c r="G1008" s="229"/>
      <c r="H1008" s="229"/>
      <c r="I1008" s="229"/>
      <c r="J1008" s="229"/>
      <c r="K1008" s="229"/>
      <c r="L1008" s="229"/>
      <c r="M1008" s="229"/>
      <c r="N1008" s="229"/>
      <c r="O1008" s="229"/>
      <c r="P1008" s="229"/>
      <c r="Q1008" s="229"/>
      <c r="R1008" s="229"/>
      <c r="S1008" s="229"/>
      <c r="T1008" s="229"/>
      <c r="U1008" s="229"/>
      <c r="V1008" s="229"/>
      <c r="W1008" s="229"/>
      <c r="X1008" s="229"/>
      <c r="Y1008" s="229"/>
      <c r="Z1008" s="229"/>
      <c r="AA1008" s="229"/>
      <c r="AB1008" s="229"/>
      <c r="AC1008" s="229"/>
      <c r="AD1008" s="229"/>
      <c r="AE1008" s="229"/>
      <c r="AF1008" s="229"/>
      <c r="AG1008" s="229"/>
      <c r="AH1008" s="231"/>
    </row>
    <row r="1009" spans="2:34">
      <c r="B1009" s="229"/>
      <c r="C1009" s="229"/>
      <c r="D1009" s="229"/>
      <c r="E1009" s="229"/>
      <c r="F1009" s="229"/>
      <c r="G1009" s="229"/>
      <c r="H1009" s="229"/>
      <c r="I1009" s="229"/>
      <c r="J1009" s="229"/>
      <c r="K1009" s="229"/>
      <c r="L1009" s="229"/>
      <c r="M1009" s="229"/>
      <c r="N1009" s="229"/>
      <c r="O1009" s="229"/>
      <c r="P1009" s="229"/>
      <c r="Q1009" s="229"/>
      <c r="R1009" s="229"/>
      <c r="S1009" s="229"/>
      <c r="T1009" s="229"/>
      <c r="U1009" s="229"/>
      <c r="V1009" s="229"/>
      <c r="W1009" s="229"/>
      <c r="X1009" s="229"/>
      <c r="Y1009" s="229"/>
      <c r="Z1009" s="229"/>
      <c r="AA1009" s="229"/>
      <c r="AB1009" s="229"/>
      <c r="AC1009" s="229"/>
      <c r="AD1009" s="229"/>
      <c r="AE1009" s="229"/>
      <c r="AF1009" s="229"/>
      <c r="AG1009" s="229"/>
      <c r="AH1009" s="231"/>
    </row>
    <row r="1010" spans="2:34">
      <c r="B1010" s="229"/>
      <c r="C1010" s="229"/>
      <c r="D1010" s="229"/>
      <c r="E1010" s="229"/>
      <c r="F1010" s="229"/>
      <c r="G1010" s="229"/>
      <c r="H1010" s="229"/>
      <c r="I1010" s="229"/>
      <c r="J1010" s="229"/>
      <c r="K1010" s="229"/>
      <c r="L1010" s="229"/>
      <c r="M1010" s="229"/>
      <c r="N1010" s="229"/>
      <c r="O1010" s="229"/>
      <c r="P1010" s="229"/>
      <c r="Q1010" s="229"/>
      <c r="R1010" s="229"/>
      <c r="S1010" s="229"/>
      <c r="T1010" s="229"/>
      <c r="U1010" s="229"/>
      <c r="V1010" s="229"/>
      <c r="W1010" s="229"/>
      <c r="X1010" s="229"/>
      <c r="Y1010" s="229"/>
      <c r="Z1010" s="229"/>
      <c r="AA1010" s="229"/>
      <c r="AB1010" s="229"/>
      <c r="AC1010" s="229"/>
      <c r="AD1010" s="229"/>
      <c r="AE1010" s="229"/>
      <c r="AF1010" s="229"/>
      <c r="AG1010" s="229"/>
      <c r="AH1010" s="231"/>
    </row>
    <row r="1011" spans="2:34">
      <c r="B1011" s="229"/>
      <c r="C1011" s="229"/>
      <c r="D1011" s="229"/>
      <c r="E1011" s="229"/>
      <c r="F1011" s="229"/>
      <c r="G1011" s="229"/>
      <c r="H1011" s="229"/>
      <c r="I1011" s="229"/>
      <c r="J1011" s="229"/>
      <c r="K1011" s="229"/>
      <c r="L1011" s="229"/>
      <c r="M1011" s="229"/>
      <c r="N1011" s="229"/>
      <c r="O1011" s="229"/>
      <c r="P1011" s="229"/>
      <c r="Q1011" s="229"/>
      <c r="R1011" s="229"/>
      <c r="S1011" s="229"/>
      <c r="T1011" s="229"/>
      <c r="U1011" s="229"/>
      <c r="V1011" s="229"/>
      <c r="W1011" s="229"/>
      <c r="X1011" s="229"/>
      <c r="Y1011" s="229"/>
      <c r="Z1011" s="229"/>
      <c r="AA1011" s="229"/>
      <c r="AB1011" s="229"/>
      <c r="AC1011" s="229"/>
      <c r="AD1011" s="229"/>
      <c r="AE1011" s="229"/>
      <c r="AF1011" s="229"/>
      <c r="AG1011" s="229"/>
      <c r="AH1011" s="231"/>
    </row>
    <row r="1012" spans="2:34">
      <c r="B1012" s="229"/>
      <c r="C1012" s="229"/>
      <c r="D1012" s="229"/>
      <c r="E1012" s="229"/>
      <c r="F1012" s="229"/>
      <c r="G1012" s="229"/>
      <c r="H1012" s="229"/>
      <c r="I1012" s="229"/>
      <c r="J1012" s="229"/>
      <c r="K1012" s="229"/>
      <c r="L1012" s="229"/>
      <c r="M1012" s="229"/>
      <c r="N1012" s="229"/>
      <c r="O1012" s="229"/>
      <c r="P1012" s="229"/>
      <c r="Q1012" s="229"/>
      <c r="R1012" s="229"/>
      <c r="S1012" s="229"/>
      <c r="T1012" s="229"/>
      <c r="U1012" s="229"/>
      <c r="V1012" s="229"/>
      <c r="W1012" s="229"/>
      <c r="X1012" s="229"/>
      <c r="Y1012" s="229"/>
      <c r="Z1012" s="229"/>
      <c r="AA1012" s="229"/>
      <c r="AB1012" s="229"/>
      <c r="AC1012" s="229"/>
      <c r="AD1012" s="229"/>
      <c r="AE1012" s="229"/>
      <c r="AF1012" s="229"/>
      <c r="AG1012" s="229"/>
      <c r="AH1012" s="231"/>
    </row>
    <row r="1013" spans="2:34">
      <c r="B1013" s="229"/>
      <c r="C1013" s="229"/>
      <c r="D1013" s="229"/>
      <c r="E1013" s="229"/>
      <c r="F1013" s="229"/>
      <c r="G1013" s="229"/>
      <c r="H1013" s="229"/>
      <c r="I1013" s="229"/>
      <c r="J1013" s="229"/>
      <c r="K1013" s="229"/>
      <c r="L1013" s="229"/>
      <c r="M1013" s="229"/>
      <c r="N1013" s="229"/>
      <c r="O1013" s="229"/>
      <c r="P1013" s="229"/>
      <c r="Q1013" s="229"/>
      <c r="R1013" s="229"/>
      <c r="S1013" s="229"/>
      <c r="T1013" s="229"/>
      <c r="U1013" s="229"/>
      <c r="V1013" s="229"/>
      <c r="W1013" s="229"/>
      <c r="X1013" s="229"/>
      <c r="Y1013" s="229"/>
      <c r="Z1013" s="229"/>
      <c r="AA1013" s="229"/>
      <c r="AB1013" s="229"/>
      <c r="AC1013" s="229"/>
      <c r="AD1013" s="229"/>
      <c r="AE1013" s="229"/>
      <c r="AF1013" s="229"/>
      <c r="AG1013" s="229"/>
      <c r="AH1013" s="231"/>
    </row>
    <row r="1014" spans="2:34">
      <c r="B1014" s="229"/>
      <c r="C1014" s="229"/>
      <c r="D1014" s="229"/>
      <c r="E1014" s="229"/>
      <c r="F1014" s="229"/>
      <c r="G1014" s="229"/>
      <c r="H1014" s="229"/>
      <c r="I1014" s="229"/>
      <c r="J1014" s="229"/>
      <c r="K1014" s="229"/>
      <c r="L1014" s="229"/>
      <c r="M1014" s="229"/>
      <c r="N1014" s="229"/>
      <c r="O1014" s="229"/>
      <c r="P1014" s="229"/>
      <c r="Q1014" s="229"/>
      <c r="R1014" s="229"/>
      <c r="S1014" s="229"/>
      <c r="T1014" s="229"/>
      <c r="U1014" s="229"/>
      <c r="V1014" s="229"/>
      <c r="W1014" s="229"/>
      <c r="X1014" s="229"/>
      <c r="Y1014" s="229"/>
      <c r="Z1014" s="229"/>
      <c r="AA1014" s="229"/>
      <c r="AB1014" s="229"/>
      <c r="AC1014" s="229"/>
      <c r="AD1014" s="229"/>
      <c r="AE1014" s="229"/>
      <c r="AF1014" s="229"/>
      <c r="AG1014" s="229"/>
      <c r="AH1014" s="231"/>
    </row>
    <row r="1015" spans="2:34">
      <c r="B1015" s="229"/>
      <c r="C1015" s="229"/>
      <c r="D1015" s="229"/>
      <c r="E1015" s="229"/>
      <c r="F1015" s="229"/>
      <c r="G1015" s="229"/>
      <c r="H1015" s="229"/>
      <c r="I1015" s="229"/>
      <c r="J1015" s="229"/>
      <c r="K1015" s="229"/>
      <c r="L1015" s="229"/>
      <c r="M1015" s="229"/>
      <c r="N1015" s="229"/>
      <c r="O1015" s="229"/>
      <c r="P1015" s="229"/>
      <c r="Q1015" s="229"/>
      <c r="R1015" s="229"/>
      <c r="S1015" s="229"/>
      <c r="T1015" s="229"/>
      <c r="U1015" s="229"/>
      <c r="V1015" s="229"/>
      <c r="W1015" s="229"/>
      <c r="X1015" s="229"/>
      <c r="Y1015" s="229"/>
      <c r="Z1015" s="229"/>
      <c r="AA1015" s="229"/>
      <c r="AB1015" s="229"/>
      <c r="AC1015" s="229"/>
      <c r="AD1015" s="229"/>
      <c r="AE1015" s="229"/>
      <c r="AF1015" s="229"/>
      <c r="AG1015" s="229"/>
      <c r="AH1015" s="231"/>
    </row>
    <row r="1016" spans="2:34">
      <c r="B1016" s="229"/>
      <c r="C1016" s="229"/>
      <c r="D1016" s="229"/>
      <c r="E1016" s="229"/>
      <c r="F1016" s="229"/>
      <c r="G1016" s="229"/>
      <c r="H1016" s="229"/>
      <c r="I1016" s="229"/>
      <c r="J1016" s="229"/>
      <c r="K1016" s="229"/>
      <c r="L1016" s="229"/>
      <c r="M1016" s="229"/>
      <c r="N1016" s="229"/>
      <c r="O1016" s="229"/>
      <c r="P1016" s="229"/>
      <c r="Q1016" s="229"/>
      <c r="R1016" s="229"/>
      <c r="S1016" s="229"/>
      <c r="T1016" s="229"/>
      <c r="U1016" s="229"/>
      <c r="V1016" s="229"/>
      <c r="W1016" s="229"/>
      <c r="X1016" s="229"/>
      <c r="Y1016" s="229"/>
      <c r="Z1016" s="229"/>
      <c r="AA1016" s="229"/>
      <c r="AB1016" s="229"/>
      <c r="AC1016" s="229"/>
      <c r="AD1016" s="229"/>
      <c r="AE1016" s="229"/>
      <c r="AF1016" s="229"/>
      <c r="AG1016" s="229"/>
      <c r="AH1016" s="231"/>
    </row>
    <row r="1017" spans="2:34">
      <c r="B1017" s="229"/>
      <c r="C1017" s="229"/>
      <c r="D1017" s="229"/>
      <c r="E1017" s="229"/>
      <c r="F1017" s="229"/>
      <c r="G1017" s="229"/>
      <c r="H1017" s="229"/>
      <c r="I1017" s="229"/>
      <c r="J1017" s="229"/>
      <c r="K1017" s="229"/>
      <c r="L1017" s="229"/>
      <c r="M1017" s="229"/>
      <c r="N1017" s="229"/>
      <c r="O1017" s="229"/>
      <c r="P1017" s="229"/>
      <c r="Q1017" s="229"/>
      <c r="R1017" s="229"/>
      <c r="S1017" s="229"/>
      <c r="T1017" s="229"/>
      <c r="U1017" s="229"/>
      <c r="V1017" s="229"/>
      <c r="W1017" s="229"/>
      <c r="X1017" s="229"/>
      <c r="Y1017" s="229"/>
      <c r="Z1017" s="229"/>
      <c r="AA1017" s="229"/>
      <c r="AB1017" s="229"/>
      <c r="AC1017" s="229"/>
      <c r="AD1017" s="229"/>
      <c r="AE1017" s="229"/>
      <c r="AF1017" s="229"/>
      <c r="AG1017" s="229"/>
      <c r="AH1017" s="231"/>
    </row>
    <row r="1018" spans="2:34">
      <c r="B1018" s="229"/>
      <c r="C1018" s="229"/>
      <c r="D1018" s="229"/>
      <c r="E1018" s="229"/>
      <c r="F1018" s="229"/>
      <c r="G1018" s="229"/>
      <c r="H1018" s="229"/>
      <c r="I1018" s="229"/>
      <c r="J1018" s="229"/>
      <c r="K1018" s="229"/>
      <c r="L1018" s="229"/>
      <c r="M1018" s="229"/>
      <c r="N1018" s="229"/>
      <c r="O1018" s="229"/>
      <c r="P1018" s="229"/>
      <c r="Q1018" s="229"/>
      <c r="R1018" s="229"/>
      <c r="S1018" s="229"/>
      <c r="T1018" s="229"/>
      <c r="U1018" s="229"/>
      <c r="V1018" s="229"/>
      <c r="W1018" s="229"/>
      <c r="X1018" s="229"/>
      <c r="Y1018" s="229"/>
      <c r="Z1018" s="229"/>
      <c r="AA1018" s="229"/>
      <c r="AB1018" s="229"/>
      <c r="AC1018" s="229"/>
      <c r="AD1018" s="229"/>
      <c r="AE1018" s="229"/>
      <c r="AF1018" s="229"/>
      <c r="AG1018" s="229"/>
      <c r="AH1018" s="231"/>
    </row>
    <row r="1019" spans="2:34">
      <c r="B1019" s="229"/>
      <c r="C1019" s="229"/>
      <c r="D1019" s="229"/>
      <c r="E1019" s="229"/>
      <c r="F1019" s="229"/>
      <c r="G1019" s="229"/>
      <c r="H1019" s="229"/>
      <c r="I1019" s="229"/>
      <c r="J1019" s="229"/>
      <c r="K1019" s="229"/>
      <c r="L1019" s="229"/>
      <c r="M1019" s="229"/>
      <c r="N1019" s="229"/>
      <c r="O1019" s="229"/>
      <c r="P1019" s="229"/>
      <c r="Q1019" s="229"/>
      <c r="R1019" s="229"/>
      <c r="S1019" s="229"/>
      <c r="T1019" s="229"/>
      <c r="U1019" s="229"/>
      <c r="V1019" s="229"/>
      <c r="W1019" s="229"/>
      <c r="X1019" s="229"/>
      <c r="Y1019" s="229"/>
      <c r="Z1019" s="229"/>
      <c r="AA1019" s="229"/>
      <c r="AB1019" s="229"/>
      <c r="AC1019" s="229"/>
      <c r="AD1019" s="229"/>
      <c r="AE1019" s="229"/>
      <c r="AF1019" s="229"/>
      <c r="AG1019" s="229"/>
      <c r="AH1019" s="231"/>
    </row>
    <row r="1020" spans="2:34">
      <c r="B1020" s="229"/>
      <c r="C1020" s="229"/>
      <c r="D1020" s="229"/>
      <c r="E1020" s="229"/>
      <c r="F1020" s="229"/>
      <c r="G1020" s="229"/>
      <c r="H1020" s="229"/>
      <c r="I1020" s="229"/>
      <c r="J1020" s="229"/>
      <c r="K1020" s="229"/>
      <c r="L1020" s="229"/>
      <c r="M1020" s="229"/>
      <c r="N1020" s="229"/>
      <c r="O1020" s="229"/>
      <c r="P1020" s="229"/>
      <c r="Q1020" s="229"/>
      <c r="R1020" s="229"/>
      <c r="S1020" s="229"/>
      <c r="T1020" s="229"/>
      <c r="U1020" s="229"/>
      <c r="V1020" s="229"/>
      <c r="W1020" s="229"/>
      <c r="X1020" s="229"/>
      <c r="Y1020" s="229"/>
      <c r="Z1020" s="229"/>
      <c r="AA1020" s="229"/>
      <c r="AB1020" s="229"/>
      <c r="AC1020" s="229"/>
      <c r="AD1020" s="229"/>
      <c r="AE1020" s="229"/>
      <c r="AF1020" s="229"/>
      <c r="AG1020" s="229"/>
      <c r="AH1020" s="231"/>
    </row>
    <row r="1021" spans="2:34">
      <c r="B1021" s="229"/>
      <c r="C1021" s="229"/>
      <c r="D1021" s="229"/>
      <c r="E1021" s="229"/>
      <c r="F1021" s="229"/>
      <c r="G1021" s="229"/>
      <c r="H1021" s="229"/>
      <c r="I1021" s="229"/>
      <c r="J1021" s="229"/>
      <c r="K1021" s="229"/>
      <c r="L1021" s="229"/>
      <c r="M1021" s="229"/>
      <c r="N1021" s="229"/>
      <c r="O1021" s="229"/>
      <c r="P1021" s="229"/>
      <c r="Q1021" s="229"/>
      <c r="R1021" s="229"/>
      <c r="S1021" s="229"/>
      <c r="T1021" s="229"/>
      <c r="U1021" s="229"/>
      <c r="V1021" s="229"/>
      <c r="W1021" s="229"/>
      <c r="X1021" s="229"/>
      <c r="Y1021" s="229"/>
      <c r="Z1021" s="229"/>
      <c r="AA1021" s="229"/>
      <c r="AB1021" s="229"/>
      <c r="AC1021" s="229"/>
      <c r="AD1021" s="229"/>
      <c r="AE1021" s="229"/>
      <c r="AF1021" s="229"/>
      <c r="AG1021" s="229"/>
      <c r="AH1021" s="231"/>
    </row>
    <row r="1022" spans="2:34">
      <c r="B1022" s="229"/>
      <c r="C1022" s="229"/>
      <c r="D1022" s="229"/>
      <c r="E1022" s="229"/>
      <c r="F1022" s="229"/>
      <c r="G1022" s="229"/>
      <c r="H1022" s="229"/>
      <c r="I1022" s="229"/>
      <c r="J1022" s="229"/>
      <c r="K1022" s="229"/>
      <c r="L1022" s="229"/>
      <c r="M1022" s="229"/>
      <c r="N1022" s="229"/>
      <c r="O1022" s="229"/>
      <c r="P1022" s="229"/>
      <c r="Q1022" s="229"/>
      <c r="R1022" s="229"/>
      <c r="S1022" s="229"/>
      <c r="T1022" s="229"/>
      <c r="U1022" s="229"/>
      <c r="V1022" s="229"/>
      <c r="W1022" s="229"/>
      <c r="X1022" s="229"/>
      <c r="Y1022" s="229"/>
      <c r="Z1022" s="229"/>
      <c r="AA1022" s="229"/>
      <c r="AB1022" s="229"/>
      <c r="AC1022" s="229"/>
      <c r="AD1022" s="229"/>
      <c r="AE1022" s="229"/>
      <c r="AF1022" s="229"/>
      <c r="AG1022" s="229"/>
      <c r="AH1022" s="231"/>
    </row>
    <row r="1023" spans="2:34">
      <c r="B1023" s="229"/>
      <c r="C1023" s="229"/>
      <c r="D1023" s="229"/>
      <c r="E1023" s="229"/>
      <c r="F1023" s="229"/>
      <c r="G1023" s="229"/>
      <c r="H1023" s="229"/>
      <c r="I1023" s="229"/>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31"/>
    </row>
    <row r="1024" spans="2:34">
      <c r="B1024" s="229"/>
      <c r="C1024" s="229"/>
      <c r="D1024" s="229"/>
      <c r="E1024" s="229"/>
      <c r="F1024" s="229"/>
      <c r="G1024" s="229"/>
      <c r="H1024" s="229"/>
      <c r="I1024" s="229"/>
      <c r="J1024" s="229"/>
      <c r="K1024" s="229"/>
      <c r="L1024" s="229"/>
      <c r="M1024" s="229"/>
      <c r="N1024" s="229"/>
      <c r="O1024" s="229"/>
      <c r="P1024" s="229"/>
      <c r="Q1024" s="229"/>
      <c r="R1024" s="229"/>
      <c r="S1024" s="229"/>
      <c r="T1024" s="229"/>
      <c r="U1024" s="229"/>
      <c r="V1024" s="229"/>
      <c r="W1024" s="229"/>
      <c r="X1024" s="229"/>
      <c r="Y1024" s="229"/>
      <c r="Z1024" s="229"/>
      <c r="AA1024" s="229"/>
      <c r="AB1024" s="229"/>
      <c r="AC1024" s="229"/>
      <c r="AD1024" s="229"/>
      <c r="AE1024" s="229"/>
      <c r="AF1024" s="229"/>
      <c r="AG1024" s="229"/>
      <c r="AH1024" s="231"/>
    </row>
    <row r="1025" spans="2:34">
      <c r="B1025" s="229"/>
      <c r="C1025" s="229"/>
      <c r="D1025" s="229"/>
      <c r="E1025" s="229"/>
      <c r="F1025" s="229"/>
      <c r="G1025" s="229"/>
      <c r="H1025" s="229"/>
      <c r="I1025" s="229"/>
      <c r="J1025" s="229"/>
      <c r="K1025" s="229"/>
      <c r="L1025" s="229"/>
      <c r="M1025" s="229"/>
      <c r="N1025" s="229"/>
      <c r="O1025" s="229"/>
      <c r="P1025" s="229"/>
      <c r="Q1025" s="229"/>
      <c r="R1025" s="229"/>
      <c r="S1025" s="229"/>
      <c r="T1025" s="229"/>
      <c r="U1025" s="229"/>
      <c r="V1025" s="229"/>
      <c r="W1025" s="229"/>
      <c r="X1025" s="229"/>
      <c r="Y1025" s="229"/>
      <c r="Z1025" s="229"/>
      <c r="AA1025" s="229"/>
      <c r="AB1025" s="229"/>
      <c r="AC1025" s="229"/>
      <c r="AD1025" s="229"/>
      <c r="AE1025" s="229"/>
      <c r="AF1025" s="229"/>
      <c r="AG1025" s="229"/>
      <c r="AH1025" s="231"/>
    </row>
    <row r="1026" spans="2:34">
      <c r="B1026" s="229"/>
      <c r="C1026" s="229"/>
      <c r="D1026" s="229"/>
      <c r="E1026" s="229"/>
      <c r="F1026" s="229"/>
      <c r="G1026" s="229"/>
      <c r="H1026" s="229"/>
      <c r="I1026" s="229"/>
      <c r="J1026" s="229"/>
      <c r="K1026" s="229"/>
      <c r="L1026" s="229"/>
      <c r="M1026" s="229"/>
      <c r="N1026" s="229"/>
      <c r="O1026" s="229"/>
      <c r="P1026" s="229"/>
      <c r="Q1026" s="229"/>
      <c r="R1026" s="229"/>
      <c r="S1026" s="229"/>
      <c r="T1026" s="229"/>
      <c r="U1026" s="229"/>
      <c r="V1026" s="229"/>
      <c r="W1026" s="229"/>
      <c r="X1026" s="229"/>
      <c r="Y1026" s="229"/>
      <c r="Z1026" s="229"/>
      <c r="AA1026" s="229"/>
      <c r="AB1026" s="229"/>
      <c r="AC1026" s="229"/>
      <c r="AD1026" s="229"/>
      <c r="AE1026" s="229"/>
      <c r="AF1026" s="229"/>
      <c r="AG1026" s="229"/>
      <c r="AH1026" s="231"/>
    </row>
    <row r="1027" spans="2:34">
      <c r="B1027" s="229"/>
      <c r="C1027" s="229"/>
      <c r="D1027" s="229"/>
      <c r="E1027" s="229"/>
      <c r="F1027" s="229"/>
      <c r="G1027" s="229"/>
      <c r="H1027" s="229"/>
      <c r="I1027" s="229"/>
      <c r="J1027" s="229"/>
      <c r="K1027" s="229"/>
      <c r="L1027" s="229"/>
      <c r="M1027" s="229"/>
      <c r="N1027" s="229"/>
      <c r="O1027" s="229"/>
      <c r="P1027" s="229"/>
      <c r="Q1027" s="229"/>
      <c r="R1027" s="229"/>
      <c r="S1027" s="229"/>
      <c r="T1027" s="229"/>
      <c r="U1027" s="229"/>
      <c r="V1027" s="229"/>
      <c r="W1027" s="229"/>
      <c r="X1027" s="229"/>
      <c r="Y1027" s="229"/>
      <c r="Z1027" s="229"/>
      <c r="AA1027" s="229"/>
      <c r="AB1027" s="229"/>
      <c r="AC1027" s="229"/>
      <c r="AD1027" s="229"/>
      <c r="AE1027" s="229"/>
      <c r="AF1027" s="229"/>
      <c r="AG1027" s="229"/>
      <c r="AH1027" s="231"/>
    </row>
    <row r="1028" spans="2:34">
      <c r="B1028" s="229"/>
      <c r="C1028" s="229"/>
      <c r="D1028" s="229"/>
      <c r="E1028" s="229"/>
      <c r="F1028" s="229"/>
      <c r="G1028" s="229"/>
      <c r="H1028" s="229"/>
      <c r="I1028" s="229"/>
      <c r="J1028" s="229"/>
      <c r="K1028" s="229"/>
      <c r="L1028" s="229"/>
      <c r="M1028" s="229"/>
      <c r="N1028" s="229"/>
      <c r="O1028" s="229"/>
      <c r="P1028" s="229"/>
      <c r="Q1028" s="229"/>
      <c r="R1028" s="229"/>
      <c r="S1028" s="229"/>
      <c r="T1028" s="229"/>
      <c r="U1028" s="229"/>
      <c r="V1028" s="229"/>
      <c r="W1028" s="229"/>
      <c r="X1028" s="229"/>
      <c r="Y1028" s="229"/>
      <c r="Z1028" s="229"/>
      <c r="AA1028" s="229"/>
      <c r="AB1028" s="229"/>
      <c r="AC1028" s="229"/>
      <c r="AD1028" s="229"/>
      <c r="AE1028" s="229"/>
      <c r="AF1028" s="229"/>
      <c r="AG1028" s="229"/>
      <c r="AH1028" s="231"/>
    </row>
    <row r="1029" spans="2:34">
      <c r="B1029" s="229"/>
      <c r="C1029" s="229"/>
      <c r="D1029" s="229"/>
      <c r="E1029" s="229"/>
      <c r="F1029" s="229"/>
      <c r="G1029" s="229"/>
      <c r="H1029" s="229"/>
      <c r="I1029" s="229"/>
      <c r="J1029" s="229"/>
      <c r="K1029" s="229"/>
      <c r="L1029" s="229"/>
      <c r="M1029" s="229"/>
      <c r="N1029" s="229"/>
      <c r="O1029" s="229"/>
      <c r="P1029" s="229"/>
      <c r="Q1029" s="229"/>
      <c r="R1029" s="229"/>
      <c r="S1029" s="229"/>
      <c r="T1029" s="229"/>
      <c r="U1029" s="229"/>
      <c r="V1029" s="229"/>
      <c r="W1029" s="229"/>
      <c r="X1029" s="229"/>
      <c r="Y1029" s="229"/>
      <c r="Z1029" s="229"/>
      <c r="AA1029" s="229"/>
      <c r="AB1029" s="229"/>
      <c r="AC1029" s="229"/>
      <c r="AD1029" s="229"/>
      <c r="AE1029" s="229"/>
      <c r="AF1029" s="229"/>
      <c r="AG1029" s="229"/>
      <c r="AH1029" s="231"/>
    </row>
    <row r="1030" spans="2:34">
      <c r="B1030" s="229"/>
      <c r="C1030" s="229"/>
      <c r="D1030" s="229"/>
      <c r="E1030" s="229"/>
      <c r="F1030" s="229"/>
      <c r="G1030" s="229"/>
      <c r="H1030" s="229"/>
      <c r="I1030" s="229"/>
      <c r="J1030" s="229"/>
      <c r="K1030" s="229"/>
      <c r="L1030" s="229"/>
      <c r="M1030" s="229"/>
      <c r="N1030" s="229"/>
      <c r="O1030" s="229"/>
      <c r="P1030" s="229"/>
      <c r="Q1030" s="229"/>
      <c r="R1030" s="229"/>
      <c r="S1030" s="229"/>
      <c r="T1030" s="229"/>
      <c r="U1030" s="229"/>
      <c r="V1030" s="229"/>
      <c r="W1030" s="229"/>
      <c r="X1030" s="229"/>
      <c r="Y1030" s="229"/>
      <c r="Z1030" s="229"/>
      <c r="AA1030" s="229"/>
      <c r="AB1030" s="229"/>
      <c r="AC1030" s="229"/>
      <c r="AD1030" s="229"/>
      <c r="AE1030" s="229"/>
      <c r="AF1030" s="229"/>
      <c r="AG1030" s="229"/>
      <c r="AH1030" s="231"/>
    </row>
    <row r="1031" spans="2:34">
      <c r="B1031" s="229"/>
      <c r="C1031" s="229"/>
      <c r="D1031" s="229"/>
      <c r="E1031" s="229"/>
      <c r="F1031" s="229"/>
      <c r="G1031" s="229"/>
      <c r="H1031" s="229"/>
      <c r="I1031" s="229"/>
      <c r="J1031" s="229"/>
      <c r="K1031" s="229"/>
      <c r="L1031" s="229"/>
      <c r="M1031" s="229"/>
      <c r="N1031" s="229"/>
      <c r="O1031" s="229"/>
      <c r="P1031" s="229"/>
      <c r="Q1031" s="229"/>
      <c r="R1031" s="229"/>
      <c r="S1031" s="229"/>
      <c r="T1031" s="229"/>
      <c r="U1031" s="229"/>
      <c r="V1031" s="229"/>
      <c r="W1031" s="229"/>
      <c r="X1031" s="229"/>
      <c r="Y1031" s="229"/>
      <c r="Z1031" s="229"/>
      <c r="AA1031" s="229"/>
      <c r="AB1031" s="229"/>
      <c r="AC1031" s="229"/>
      <c r="AD1031" s="229"/>
      <c r="AE1031" s="229"/>
      <c r="AF1031" s="229"/>
      <c r="AG1031" s="229"/>
      <c r="AH1031" s="231"/>
    </row>
    <row r="1032" spans="2:34">
      <c r="B1032" s="229"/>
      <c r="C1032" s="229"/>
      <c r="D1032" s="229"/>
      <c r="E1032" s="229"/>
      <c r="F1032" s="229"/>
      <c r="G1032" s="229"/>
      <c r="H1032" s="229"/>
      <c r="I1032" s="229"/>
      <c r="J1032" s="229"/>
      <c r="K1032" s="229"/>
      <c r="L1032" s="229"/>
      <c r="M1032" s="229"/>
      <c r="N1032" s="229"/>
      <c r="O1032" s="229"/>
      <c r="P1032" s="229"/>
      <c r="Q1032" s="229"/>
      <c r="R1032" s="229"/>
      <c r="S1032" s="229"/>
      <c r="T1032" s="229"/>
      <c r="U1032" s="229"/>
      <c r="V1032" s="229"/>
      <c r="W1032" s="229"/>
      <c r="X1032" s="229"/>
      <c r="Y1032" s="229"/>
      <c r="Z1032" s="229"/>
      <c r="AA1032" s="229"/>
      <c r="AB1032" s="229"/>
      <c r="AC1032" s="229"/>
      <c r="AD1032" s="229"/>
      <c r="AE1032" s="229"/>
      <c r="AF1032" s="229"/>
      <c r="AG1032" s="229"/>
      <c r="AH1032" s="231"/>
    </row>
    <row r="1033" spans="2:34">
      <c r="B1033" s="229"/>
      <c r="C1033" s="229"/>
      <c r="D1033" s="229"/>
      <c r="E1033" s="229"/>
      <c r="F1033" s="229"/>
      <c r="G1033" s="229"/>
      <c r="H1033" s="229"/>
      <c r="I1033" s="229"/>
      <c r="J1033" s="229"/>
      <c r="K1033" s="229"/>
      <c r="L1033" s="229"/>
      <c r="M1033" s="229"/>
      <c r="N1033" s="229"/>
      <c r="O1033" s="229"/>
      <c r="P1033" s="229"/>
      <c r="Q1033" s="229"/>
      <c r="R1033" s="229"/>
      <c r="S1033" s="229"/>
      <c r="T1033" s="229"/>
      <c r="U1033" s="229"/>
      <c r="V1033" s="229"/>
      <c r="W1033" s="229"/>
      <c r="X1033" s="229"/>
      <c r="Y1033" s="229"/>
      <c r="Z1033" s="229"/>
      <c r="AA1033" s="229"/>
      <c r="AB1033" s="229"/>
      <c r="AC1033" s="229"/>
      <c r="AD1033" s="229"/>
      <c r="AE1033" s="229"/>
      <c r="AF1033" s="229"/>
      <c r="AG1033" s="229"/>
      <c r="AH1033" s="231"/>
    </row>
    <row r="1034" spans="2:34">
      <c r="B1034" s="229"/>
      <c r="C1034" s="229"/>
      <c r="D1034" s="229"/>
      <c r="E1034" s="229"/>
      <c r="F1034" s="229"/>
      <c r="G1034" s="229"/>
      <c r="H1034" s="229"/>
      <c r="I1034" s="229"/>
      <c r="J1034" s="229"/>
      <c r="K1034" s="229"/>
      <c r="L1034" s="229"/>
      <c r="M1034" s="229"/>
      <c r="N1034" s="229"/>
      <c r="O1034" s="229"/>
      <c r="P1034" s="229"/>
      <c r="Q1034" s="229"/>
      <c r="R1034" s="229"/>
      <c r="S1034" s="229"/>
      <c r="T1034" s="229"/>
      <c r="U1034" s="229"/>
      <c r="V1034" s="229"/>
      <c r="W1034" s="229"/>
      <c r="X1034" s="229"/>
      <c r="Y1034" s="229"/>
      <c r="Z1034" s="229"/>
      <c r="AA1034" s="229"/>
      <c r="AB1034" s="229"/>
      <c r="AC1034" s="229"/>
      <c r="AD1034" s="229"/>
      <c r="AE1034" s="229"/>
      <c r="AF1034" s="229"/>
      <c r="AG1034" s="229"/>
      <c r="AH1034" s="231"/>
    </row>
    <row r="1035" spans="2:34">
      <c r="B1035" s="229"/>
      <c r="C1035" s="229"/>
      <c r="D1035" s="229"/>
      <c r="E1035" s="229"/>
      <c r="F1035" s="229"/>
      <c r="G1035" s="229"/>
      <c r="H1035" s="229"/>
      <c r="I1035" s="229"/>
      <c r="J1035" s="229"/>
      <c r="K1035" s="229"/>
      <c r="L1035" s="229"/>
      <c r="M1035" s="229"/>
      <c r="N1035" s="229"/>
      <c r="O1035" s="229"/>
      <c r="P1035" s="229"/>
      <c r="Q1035" s="229"/>
      <c r="R1035" s="229"/>
      <c r="S1035" s="229"/>
      <c r="T1035" s="229"/>
      <c r="U1035" s="229"/>
      <c r="V1035" s="229"/>
      <c r="W1035" s="229"/>
      <c r="X1035" s="229"/>
      <c r="Y1035" s="229"/>
      <c r="Z1035" s="229"/>
      <c r="AA1035" s="229"/>
      <c r="AB1035" s="229"/>
      <c r="AC1035" s="229"/>
      <c r="AD1035" s="229"/>
      <c r="AE1035" s="229"/>
      <c r="AF1035" s="229"/>
      <c r="AG1035" s="229"/>
      <c r="AH1035" s="231"/>
    </row>
    <row r="1036" spans="2:34">
      <c r="B1036" s="229"/>
      <c r="C1036" s="229"/>
      <c r="D1036" s="229"/>
      <c r="E1036" s="229"/>
      <c r="F1036" s="229"/>
      <c r="G1036" s="229"/>
      <c r="H1036" s="229"/>
      <c r="I1036" s="229"/>
      <c r="J1036" s="229"/>
      <c r="K1036" s="229"/>
      <c r="L1036" s="229"/>
      <c r="M1036" s="229"/>
      <c r="N1036" s="229"/>
      <c r="O1036" s="229"/>
      <c r="P1036" s="229"/>
      <c r="Q1036" s="229"/>
      <c r="R1036" s="229"/>
      <c r="S1036" s="229"/>
      <c r="T1036" s="229"/>
      <c r="U1036" s="229"/>
      <c r="V1036" s="229"/>
      <c r="W1036" s="229"/>
      <c r="X1036" s="229"/>
      <c r="Y1036" s="229"/>
      <c r="Z1036" s="229"/>
      <c r="AA1036" s="229"/>
      <c r="AB1036" s="229"/>
      <c r="AC1036" s="229"/>
      <c r="AD1036" s="229"/>
      <c r="AE1036" s="229"/>
      <c r="AF1036" s="229"/>
      <c r="AG1036" s="229"/>
      <c r="AH1036" s="231"/>
    </row>
    <row r="1037" spans="2:34">
      <c r="B1037" s="229"/>
      <c r="C1037" s="229"/>
      <c r="D1037" s="229"/>
      <c r="E1037" s="229"/>
      <c r="F1037" s="229"/>
      <c r="G1037" s="229"/>
      <c r="H1037" s="229"/>
      <c r="I1037" s="229"/>
      <c r="J1037" s="229"/>
      <c r="K1037" s="229"/>
      <c r="L1037" s="229"/>
      <c r="M1037" s="229"/>
      <c r="N1037" s="229"/>
      <c r="O1037" s="229"/>
      <c r="P1037" s="229"/>
      <c r="Q1037" s="229"/>
      <c r="R1037" s="229"/>
      <c r="S1037" s="229"/>
      <c r="T1037" s="229"/>
      <c r="U1037" s="229"/>
      <c r="V1037" s="229"/>
      <c r="W1037" s="229"/>
      <c r="X1037" s="229"/>
      <c r="Y1037" s="229"/>
      <c r="Z1037" s="229"/>
      <c r="AA1037" s="229"/>
      <c r="AB1037" s="229"/>
      <c r="AC1037" s="229"/>
      <c r="AD1037" s="229"/>
      <c r="AE1037" s="229"/>
      <c r="AF1037" s="229"/>
      <c r="AG1037" s="229"/>
      <c r="AH1037" s="231"/>
    </row>
    <row r="1038" spans="2:34">
      <c r="B1038" s="229"/>
      <c r="C1038" s="229"/>
      <c r="D1038" s="229"/>
      <c r="E1038" s="229"/>
      <c r="F1038" s="229"/>
      <c r="G1038" s="229"/>
      <c r="H1038" s="229"/>
      <c r="I1038" s="229"/>
      <c r="J1038" s="229"/>
      <c r="K1038" s="229"/>
      <c r="L1038" s="229"/>
      <c r="M1038" s="229"/>
      <c r="N1038" s="229"/>
      <c r="O1038" s="229"/>
      <c r="P1038" s="229"/>
      <c r="Q1038" s="229"/>
      <c r="R1038" s="229"/>
      <c r="S1038" s="229"/>
      <c r="T1038" s="229"/>
      <c r="U1038" s="229"/>
      <c r="V1038" s="229"/>
      <c r="W1038" s="229"/>
      <c r="X1038" s="229"/>
      <c r="Y1038" s="229"/>
      <c r="Z1038" s="229"/>
      <c r="AA1038" s="229"/>
      <c r="AB1038" s="229"/>
      <c r="AC1038" s="229"/>
      <c r="AD1038" s="229"/>
      <c r="AE1038" s="229"/>
      <c r="AF1038" s="229"/>
      <c r="AG1038" s="229"/>
      <c r="AH1038" s="231"/>
    </row>
    <row r="1039" spans="2:34">
      <c r="B1039" s="229"/>
      <c r="C1039" s="229"/>
      <c r="D1039" s="229"/>
      <c r="E1039" s="229"/>
      <c r="F1039" s="229"/>
      <c r="G1039" s="229"/>
      <c r="H1039" s="229"/>
      <c r="I1039" s="229"/>
      <c r="J1039" s="229"/>
      <c r="K1039" s="229"/>
      <c r="L1039" s="229"/>
      <c r="M1039" s="229"/>
      <c r="N1039" s="229"/>
      <c r="O1039" s="229"/>
      <c r="P1039" s="229"/>
      <c r="Q1039" s="229"/>
      <c r="R1039" s="229"/>
      <c r="S1039" s="229"/>
      <c r="T1039" s="229"/>
      <c r="U1039" s="229"/>
      <c r="V1039" s="229"/>
      <c r="W1039" s="229"/>
      <c r="X1039" s="229"/>
      <c r="Y1039" s="229"/>
      <c r="Z1039" s="229"/>
      <c r="AA1039" s="229"/>
      <c r="AB1039" s="229"/>
      <c r="AC1039" s="229"/>
      <c r="AD1039" s="229"/>
      <c r="AE1039" s="229"/>
      <c r="AF1039" s="229"/>
      <c r="AG1039" s="229"/>
      <c r="AH1039" s="231"/>
    </row>
    <row r="1040" spans="2:34">
      <c r="B1040" s="229"/>
      <c r="C1040" s="229"/>
      <c r="D1040" s="229"/>
      <c r="E1040" s="229"/>
      <c r="F1040" s="229"/>
      <c r="G1040" s="229"/>
      <c r="H1040" s="229"/>
      <c r="I1040" s="229"/>
      <c r="J1040" s="229"/>
      <c r="K1040" s="229"/>
      <c r="L1040" s="229"/>
      <c r="M1040" s="229"/>
      <c r="N1040" s="229"/>
      <c r="O1040" s="229"/>
      <c r="P1040" s="229"/>
      <c r="Q1040" s="229"/>
      <c r="R1040" s="229"/>
      <c r="S1040" s="229"/>
      <c r="T1040" s="229"/>
      <c r="U1040" s="229"/>
      <c r="V1040" s="229"/>
      <c r="W1040" s="229"/>
      <c r="X1040" s="229"/>
      <c r="Y1040" s="229"/>
      <c r="Z1040" s="229"/>
      <c r="AA1040" s="229"/>
      <c r="AB1040" s="229"/>
      <c r="AC1040" s="229"/>
      <c r="AD1040" s="229"/>
      <c r="AE1040" s="229"/>
      <c r="AF1040" s="229"/>
      <c r="AG1040" s="229"/>
      <c r="AH1040" s="231"/>
    </row>
    <row r="1041" spans="2:34">
      <c r="B1041" s="229"/>
      <c r="C1041" s="229"/>
      <c r="D1041" s="229"/>
      <c r="E1041" s="229"/>
      <c r="F1041" s="229"/>
      <c r="G1041" s="229"/>
      <c r="H1041" s="229"/>
      <c r="I1041" s="229"/>
      <c r="J1041" s="229"/>
      <c r="K1041" s="229"/>
      <c r="L1041" s="229"/>
      <c r="M1041" s="229"/>
      <c r="N1041" s="229"/>
      <c r="O1041" s="229"/>
      <c r="P1041" s="229"/>
      <c r="Q1041" s="229"/>
      <c r="R1041" s="229"/>
      <c r="S1041" s="229"/>
      <c r="T1041" s="229"/>
      <c r="U1041" s="229"/>
      <c r="V1041" s="229"/>
      <c r="W1041" s="229"/>
      <c r="X1041" s="229"/>
      <c r="Y1041" s="229"/>
      <c r="Z1041" s="229"/>
      <c r="AA1041" s="229"/>
      <c r="AB1041" s="229"/>
      <c r="AC1041" s="229"/>
      <c r="AD1041" s="229"/>
      <c r="AE1041" s="229"/>
      <c r="AF1041" s="229"/>
      <c r="AG1041" s="229"/>
      <c r="AH1041" s="231"/>
    </row>
    <row r="1042" spans="2:34">
      <c r="B1042" s="229"/>
      <c r="C1042" s="229"/>
      <c r="D1042" s="229"/>
      <c r="E1042" s="229"/>
      <c r="F1042" s="229"/>
      <c r="G1042" s="229"/>
      <c r="H1042" s="229"/>
      <c r="I1042" s="229"/>
      <c r="J1042" s="229"/>
      <c r="K1042" s="229"/>
      <c r="L1042" s="229"/>
      <c r="M1042" s="229"/>
      <c r="N1042" s="229"/>
      <c r="O1042" s="229"/>
      <c r="P1042" s="229"/>
      <c r="Q1042" s="229"/>
      <c r="R1042" s="229"/>
      <c r="S1042" s="229"/>
      <c r="T1042" s="229"/>
      <c r="U1042" s="229"/>
      <c r="V1042" s="229"/>
      <c r="W1042" s="229"/>
      <c r="X1042" s="229"/>
      <c r="Y1042" s="229"/>
      <c r="Z1042" s="229"/>
      <c r="AA1042" s="229"/>
      <c r="AB1042" s="229"/>
      <c r="AC1042" s="229"/>
      <c r="AD1042" s="229"/>
      <c r="AE1042" s="229"/>
      <c r="AF1042" s="229"/>
      <c r="AG1042" s="229"/>
      <c r="AH1042" s="231"/>
    </row>
    <row r="1043" spans="2:34">
      <c r="B1043" s="229"/>
      <c r="C1043" s="229"/>
      <c r="D1043" s="229"/>
      <c r="E1043" s="229"/>
      <c r="F1043" s="229"/>
      <c r="G1043" s="229"/>
      <c r="H1043" s="229"/>
      <c r="I1043" s="229"/>
      <c r="J1043" s="229"/>
      <c r="K1043" s="229"/>
      <c r="L1043" s="229"/>
      <c r="M1043" s="229"/>
      <c r="N1043" s="229"/>
      <c r="O1043" s="229"/>
      <c r="P1043" s="229"/>
      <c r="Q1043" s="229"/>
      <c r="R1043" s="229"/>
      <c r="S1043" s="229"/>
      <c r="T1043" s="229"/>
      <c r="U1043" s="229"/>
      <c r="V1043" s="229"/>
      <c r="W1043" s="229"/>
      <c r="X1043" s="229"/>
      <c r="Y1043" s="229"/>
      <c r="Z1043" s="229"/>
      <c r="AA1043" s="229"/>
      <c r="AB1043" s="229"/>
      <c r="AC1043" s="229"/>
      <c r="AD1043" s="229"/>
      <c r="AE1043" s="229"/>
      <c r="AF1043" s="229"/>
      <c r="AG1043" s="229"/>
      <c r="AH1043" s="231"/>
    </row>
    <row r="1044" spans="2:34">
      <c r="B1044" s="229"/>
      <c r="C1044" s="229"/>
      <c r="D1044" s="229"/>
      <c r="E1044" s="229"/>
      <c r="F1044" s="229"/>
      <c r="G1044" s="229"/>
      <c r="H1044" s="229"/>
      <c r="I1044" s="229"/>
      <c r="J1044" s="229"/>
      <c r="K1044" s="229"/>
      <c r="L1044" s="229"/>
      <c r="M1044" s="229"/>
      <c r="N1044" s="229"/>
      <c r="O1044" s="229"/>
      <c r="P1044" s="229"/>
      <c r="Q1044" s="229"/>
      <c r="R1044" s="229"/>
      <c r="S1044" s="229"/>
      <c r="T1044" s="229"/>
      <c r="U1044" s="229"/>
      <c r="V1044" s="229"/>
      <c r="W1044" s="229"/>
      <c r="X1044" s="229"/>
      <c r="Y1044" s="229"/>
      <c r="Z1044" s="229"/>
      <c r="AA1044" s="229"/>
      <c r="AB1044" s="229"/>
      <c r="AC1044" s="229"/>
      <c r="AD1044" s="229"/>
      <c r="AE1044" s="229"/>
      <c r="AF1044" s="229"/>
      <c r="AG1044" s="229"/>
      <c r="AH1044" s="231"/>
    </row>
    <row r="1045" spans="2:34">
      <c r="B1045" s="229"/>
      <c r="C1045" s="229"/>
      <c r="D1045" s="229"/>
      <c r="E1045" s="229"/>
      <c r="F1045" s="229"/>
      <c r="G1045" s="229"/>
      <c r="H1045" s="229"/>
      <c r="I1045" s="229"/>
      <c r="J1045" s="229"/>
      <c r="K1045" s="229"/>
      <c r="L1045" s="229"/>
      <c r="M1045" s="229"/>
      <c r="N1045" s="229"/>
      <c r="O1045" s="229"/>
      <c r="P1045" s="229"/>
      <c r="Q1045" s="229"/>
      <c r="R1045" s="229"/>
      <c r="S1045" s="229"/>
      <c r="T1045" s="229"/>
      <c r="U1045" s="229"/>
      <c r="V1045" s="229"/>
      <c r="W1045" s="229"/>
      <c r="X1045" s="229"/>
      <c r="Y1045" s="229"/>
      <c r="Z1045" s="229"/>
      <c r="AA1045" s="229"/>
      <c r="AB1045" s="229"/>
      <c r="AC1045" s="229"/>
      <c r="AD1045" s="229"/>
      <c r="AE1045" s="229"/>
      <c r="AF1045" s="229"/>
      <c r="AG1045" s="229"/>
      <c r="AH1045" s="231"/>
    </row>
    <row r="1046" spans="2:34">
      <c r="B1046" s="229"/>
      <c r="C1046" s="229"/>
      <c r="D1046" s="229"/>
      <c r="E1046" s="229"/>
      <c r="F1046" s="229"/>
      <c r="G1046" s="229"/>
      <c r="H1046" s="229"/>
      <c r="I1046" s="229"/>
      <c r="J1046" s="229"/>
      <c r="K1046" s="229"/>
      <c r="L1046" s="229"/>
      <c r="M1046" s="229"/>
      <c r="N1046" s="229"/>
      <c r="O1046" s="229"/>
      <c r="P1046" s="229"/>
      <c r="Q1046" s="229"/>
      <c r="R1046" s="229"/>
      <c r="S1046" s="229"/>
      <c r="T1046" s="229"/>
      <c r="U1046" s="229"/>
      <c r="V1046" s="229"/>
      <c r="W1046" s="229"/>
      <c r="X1046" s="229"/>
      <c r="Y1046" s="229"/>
      <c r="Z1046" s="229"/>
      <c r="AA1046" s="229"/>
      <c r="AB1046" s="229"/>
      <c r="AC1046" s="229"/>
      <c r="AD1046" s="229"/>
      <c r="AE1046" s="229"/>
      <c r="AF1046" s="229"/>
      <c r="AG1046" s="229"/>
      <c r="AH1046" s="231"/>
    </row>
    <row r="1047" spans="2:34">
      <c r="B1047" s="229"/>
      <c r="C1047" s="229"/>
      <c r="D1047" s="229"/>
      <c r="E1047" s="229"/>
      <c r="F1047" s="229"/>
      <c r="G1047" s="229"/>
      <c r="H1047" s="229"/>
      <c r="I1047" s="229"/>
      <c r="J1047" s="229"/>
      <c r="K1047" s="229"/>
      <c r="L1047" s="229"/>
      <c r="M1047" s="229"/>
      <c r="N1047" s="229"/>
      <c r="O1047" s="229"/>
      <c r="P1047" s="229"/>
      <c r="Q1047" s="229"/>
      <c r="R1047" s="229"/>
      <c r="S1047" s="229"/>
      <c r="T1047" s="229"/>
      <c r="U1047" s="229"/>
      <c r="V1047" s="229"/>
      <c r="W1047" s="229"/>
      <c r="X1047" s="229"/>
      <c r="Y1047" s="229"/>
      <c r="Z1047" s="229"/>
      <c r="AA1047" s="229"/>
      <c r="AB1047" s="229"/>
      <c r="AC1047" s="229"/>
      <c r="AD1047" s="229"/>
      <c r="AE1047" s="229"/>
      <c r="AF1047" s="229"/>
      <c r="AG1047" s="229"/>
      <c r="AH1047" s="231"/>
    </row>
    <row r="1048" spans="2:34">
      <c r="B1048" s="229"/>
      <c r="C1048" s="229"/>
      <c r="D1048" s="229"/>
      <c r="E1048" s="229"/>
      <c r="F1048" s="229"/>
      <c r="G1048" s="229"/>
      <c r="H1048" s="229"/>
      <c r="I1048" s="229"/>
      <c r="J1048" s="229"/>
      <c r="K1048" s="229"/>
      <c r="L1048" s="229"/>
      <c r="M1048" s="229"/>
      <c r="N1048" s="229"/>
      <c r="O1048" s="229"/>
      <c r="P1048" s="229"/>
      <c r="Q1048" s="229"/>
      <c r="R1048" s="229"/>
      <c r="S1048" s="229"/>
      <c r="T1048" s="229"/>
      <c r="U1048" s="229"/>
      <c r="V1048" s="229"/>
      <c r="W1048" s="229"/>
      <c r="X1048" s="229"/>
      <c r="Y1048" s="229"/>
      <c r="Z1048" s="229"/>
      <c r="AA1048" s="229"/>
      <c r="AB1048" s="229"/>
      <c r="AC1048" s="229"/>
      <c r="AD1048" s="229"/>
      <c r="AE1048" s="229"/>
      <c r="AF1048" s="229"/>
      <c r="AG1048" s="229"/>
      <c r="AH1048" s="231"/>
    </row>
    <row r="1049" spans="2:34">
      <c r="B1049" s="229"/>
      <c r="C1049" s="229"/>
      <c r="D1049" s="229"/>
      <c r="E1049" s="229"/>
      <c r="F1049" s="229"/>
      <c r="G1049" s="229"/>
      <c r="H1049" s="229"/>
      <c r="I1049" s="229"/>
      <c r="J1049" s="229"/>
      <c r="K1049" s="229"/>
      <c r="L1049" s="229"/>
      <c r="M1049" s="229"/>
      <c r="N1049" s="229"/>
      <c r="O1049" s="229"/>
      <c r="P1049" s="229"/>
      <c r="Q1049" s="229"/>
      <c r="R1049" s="229"/>
      <c r="S1049" s="229"/>
      <c r="T1049" s="229"/>
      <c r="U1049" s="229"/>
      <c r="V1049" s="229"/>
      <c r="W1049" s="229"/>
      <c r="X1049" s="229"/>
      <c r="Y1049" s="229"/>
      <c r="Z1049" s="229"/>
      <c r="AA1049" s="229"/>
      <c r="AB1049" s="229"/>
      <c r="AC1049" s="229"/>
      <c r="AD1049" s="229"/>
      <c r="AE1049" s="229"/>
      <c r="AF1049" s="229"/>
      <c r="AG1049" s="229"/>
      <c r="AH1049" s="231"/>
    </row>
    <row r="1050" spans="2:34">
      <c r="B1050" s="229"/>
      <c r="C1050" s="229"/>
      <c r="D1050" s="229"/>
      <c r="E1050" s="229"/>
      <c r="F1050" s="229"/>
      <c r="G1050" s="229"/>
      <c r="H1050" s="229"/>
      <c r="I1050" s="229"/>
      <c r="J1050" s="229"/>
      <c r="K1050" s="229"/>
      <c r="L1050" s="229"/>
      <c r="M1050" s="229"/>
      <c r="N1050" s="229"/>
      <c r="O1050" s="229"/>
      <c r="P1050" s="229"/>
      <c r="Q1050" s="229"/>
      <c r="R1050" s="229"/>
      <c r="S1050" s="229"/>
      <c r="T1050" s="229"/>
      <c r="U1050" s="229"/>
      <c r="V1050" s="229"/>
      <c r="W1050" s="229"/>
      <c r="X1050" s="229"/>
      <c r="Y1050" s="229"/>
      <c r="Z1050" s="229"/>
      <c r="AA1050" s="229"/>
      <c r="AB1050" s="229"/>
      <c r="AC1050" s="229"/>
      <c r="AD1050" s="229"/>
      <c r="AE1050" s="229"/>
      <c r="AF1050" s="229"/>
      <c r="AG1050" s="229"/>
      <c r="AH1050" s="231"/>
    </row>
    <row r="1051" spans="2:34">
      <c r="B1051" s="229"/>
      <c r="C1051" s="229"/>
      <c r="D1051" s="229"/>
      <c r="E1051" s="229"/>
      <c r="F1051" s="229"/>
      <c r="G1051" s="229"/>
      <c r="H1051" s="229"/>
      <c r="I1051" s="229"/>
      <c r="J1051" s="229"/>
      <c r="K1051" s="229"/>
      <c r="L1051" s="229"/>
      <c r="M1051" s="229"/>
      <c r="N1051" s="229"/>
      <c r="O1051" s="229"/>
      <c r="P1051" s="229"/>
      <c r="Q1051" s="229"/>
      <c r="R1051" s="229"/>
      <c r="S1051" s="229"/>
      <c r="T1051" s="229"/>
      <c r="U1051" s="229"/>
      <c r="V1051" s="229"/>
      <c r="W1051" s="229"/>
      <c r="X1051" s="229"/>
      <c r="Y1051" s="229"/>
      <c r="Z1051" s="229"/>
      <c r="AA1051" s="229"/>
      <c r="AB1051" s="229"/>
      <c r="AC1051" s="229"/>
      <c r="AD1051" s="229"/>
      <c r="AE1051" s="229"/>
      <c r="AF1051" s="229"/>
      <c r="AG1051" s="229"/>
      <c r="AH1051" s="231"/>
    </row>
    <row r="1052" spans="2:34">
      <c r="B1052" s="229"/>
      <c r="C1052" s="229"/>
      <c r="D1052" s="229"/>
      <c r="E1052" s="229"/>
      <c r="F1052" s="229"/>
      <c r="G1052" s="229"/>
      <c r="H1052" s="229"/>
      <c r="I1052" s="229"/>
      <c r="J1052" s="229"/>
      <c r="K1052" s="229"/>
      <c r="L1052" s="229"/>
      <c r="M1052" s="229"/>
      <c r="N1052" s="229"/>
      <c r="O1052" s="229"/>
      <c r="P1052" s="229"/>
      <c r="Q1052" s="229"/>
      <c r="R1052" s="229"/>
      <c r="S1052" s="229"/>
      <c r="T1052" s="229"/>
      <c r="U1052" s="229"/>
      <c r="V1052" s="229"/>
      <c r="W1052" s="229"/>
      <c r="X1052" s="229"/>
      <c r="Y1052" s="229"/>
      <c r="Z1052" s="229"/>
      <c r="AA1052" s="229"/>
      <c r="AB1052" s="229"/>
      <c r="AC1052" s="229"/>
      <c r="AD1052" s="229"/>
      <c r="AE1052" s="229"/>
      <c r="AF1052" s="229"/>
      <c r="AG1052" s="229"/>
      <c r="AH1052" s="231"/>
    </row>
    <row r="1053" spans="2:34">
      <c r="B1053" s="229"/>
      <c r="C1053" s="229"/>
      <c r="D1053" s="229"/>
      <c r="E1053" s="229"/>
      <c r="F1053" s="229"/>
      <c r="G1053" s="229"/>
      <c r="H1053" s="229"/>
      <c r="I1053" s="229"/>
      <c r="J1053" s="229"/>
      <c r="K1053" s="229"/>
      <c r="L1053" s="229"/>
      <c r="M1053" s="229"/>
      <c r="N1053" s="229"/>
      <c r="O1053" s="229"/>
      <c r="P1053" s="229"/>
      <c r="Q1053" s="229"/>
      <c r="R1053" s="229"/>
      <c r="S1053" s="229"/>
      <c r="T1053" s="229"/>
      <c r="U1053" s="229"/>
      <c r="V1053" s="229"/>
      <c r="W1053" s="229"/>
      <c r="X1053" s="229"/>
      <c r="Y1053" s="229"/>
      <c r="Z1053" s="229"/>
      <c r="AA1053" s="229"/>
      <c r="AB1053" s="229"/>
      <c r="AC1053" s="229"/>
      <c r="AD1053" s="229"/>
      <c r="AE1053" s="229"/>
      <c r="AF1053" s="229"/>
      <c r="AG1053" s="229"/>
      <c r="AH1053" s="231"/>
    </row>
    <row r="1054" spans="2:34">
      <c r="B1054" s="229"/>
      <c r="C1054" s="229"/>
      <c r="D1054" s="229"/>
      <c r="E1054" s="229"/>
      <c r="F1054" s="229"/>
      <c r="G1054" s="229"/>
      <c r="H1054" s="229"/>
      <c r="I1054" s="229"/>
      <c r="J1054" s="229"/>
      <c r="K1054" s="229"/>
      <c r="L1054" s="229"/>
      <c r="M1054" s="229"/>
      <c r="N1054" s="229"/>
      <c r="O1054" s="229"/>
      <c r="P1054" s="229"/>
      <c r="Q1054" s="229"/>
      <c r="R1054" s="229"/>
      <c r="S1054" s="229"/>
      <c r="T1054" s="229"/>
      <c r="U1054" s="229"/>
      <c r="V1054" s="229"/>
      <c r="W1054" s="229"/>
      <c r="X1054" s="229"/>
      <c r="Y1054" s="229"/>
      <c r="Z1054" s="229"/>
      <c r="AA1054" s="229"/>
      <c r="AB1054" s="229"/>
      <c r="AC1054" s="229"/>
      <c r="AD1054" s="229"/>
      <c r="AE1054" s="229"/>
      <c r="AF1054" s="229"/>
      <c r="AG1054" s="229"/>
      <c r="AH1054" s="231"/>
    </row>
    <row r="1055" spans="2:34">
      <c r="B1055" s="229"/>
      <c r="C1055" s="229"/>
      <c r="D1055" s="229"/>
      <c r="E1055" s="229"/>
      <c r="F1055" s="229"/>
      <c r="G1055" s="229"/>
      <c r="H1055" s="229"/>
      <c r="I1055" s="229"/>
      <c r="J1055" s="229"/>
      <c r="K1055" s="229"/>
      <c r="L1055" s="229"/>
      <c r="M1055" s="229"/>
      <c r="N1055" s="229"/>
      <c r="O1055" s="229"/>
      <c r="P1055" s="229"/>
      <c r="Q1055" s="229"/>
      <c r="R1055" s="229"/>
      <c r="S1055" s="229"/>
      <c r="T1055" s="229"/>
      <c r="U1055" s="229"/>
      <c r="V1055" s="229"/>
      <c r="W1055" s="229"/>
      <c r="X1055" s="229"/>
      <c r="Y1055" s="229"/>
      <c r="Z1055" s="229"/>
      <c r="AA1055" s="229"/>
      <c r="AB1055" s="229"/>
      <c r="AC1055" s="229"/>
      <c r="AD1055" s="229"/>
      <c r="AE1055" s="229"/>
      <c r="AF1055" s="229"/>
      <c r="AG1055" s="229"/>
      <c r="AH1055" s="231"/>
    </row>
    <row r="1056" spans="2:34">
      <c r="B1056" s="229"/>
      <c r="C1056" s="229"/>
      <c r="D1056" s="229"/>
      <c r="E1056" s="229"/>
      <c r="F1056" s="229"/>
      <c r="G1056" s="229"/>
      <c r="H1056" s="229"/>
      <c r="I1056" s="229"/>
      <c r="J1056" s="229"/>
      <c r="K1056" s="229"/>
      <c r="L1056" s="229"/>
      <c r="M1056" s="229"/>
      <c r="N1056" s="229"/>
      <c r="O1056" s="229"/>
      <c r="P1056" s="229"/>
      <c r="Q1056" s="229"/>
      <c r="R1056" s="229"/>
      <c r="S1056" s="229"/>
      <c r="T1056" s="229"/>
      <c r="U1056" s="229"/>
      <c r="V1056" s="229"/>
      <c r="W1056" s="229"/>
      <c r="X1056" s="229"/>
      <c r="Y1056" s="229"/>
      <c r="Z1056" s="229"/>
      <c r="AA1056" s="229"/>
      <c r="AB1056" s="229"/>
      <c r="AC1056" s="229"/>
      <c r="AD1056" s="229"/>
      <c r="AE1056" s="229"/>
      <c r="AF1056" s="229"/>
      <c r="AG1056" s="229"/>
      <c r="AH1056" s="231"/>
    </row>
    <row r="1057" spans="2:34">
      <c r="B1057" s="229"/>
      <c r="C1057" s="229"/>
      <c r="D1057" s="229"/>
      <c r="E1057" s="229"/>
      <c r="F1057" s="229"/>
      <c r="G1057" s="229"/>
      <c r="H1057" s="229"/>
      <c r="I1057" s="229"/>
      <c r="J1057" s="229"/>
      <c r="K1057" s="229"/>
      <c r="L1057" s="229"/>
      <c r="M1057" s="229"/>
      <c r="N1057" s="229"/>
      <c r="O1057" s="229"/>
      <c r="P1057" s="229"/>
      <c r="Q1057" s="229"/>
      <c r="R1057" s="229"/>
      <c r="S1057" s="229"/>
      <c r="T1057" s="229"/>
      <c r="U1057" s="229"/>
      <c r="V1057" s="229"/>
      <c r="W1057" s="229"/>
      <c r="X1057" s="229"/>
      <c r="Y1057" s="229"/>
      <c r="Z1057" s="229"/>
      <c r="AA1057" s="229"/>
      <c r="AB1057" s="229"/>
      <c r="AC1057" s="229"/>
      <c r="AD1057" s="229"/>
      <c r="AE1057" s="229"/>
      <c r="AF1057" s="229"/>
      <c r="AG1057" s="229"/>
      <c r="AH1057" s="231"/>
    </row>
    <row r="1058" spans="2:34">
      <c r="B1058" s="229"/>
      <c r="C1058" s="229"/>
      <c r="D1058" s="229"/>
      <c r="E1058" s="229"/>
      <c r="F1058" s="229"/>
      <c r="G1058" s="229"/>
      <c r="H1058" s="229"/>
      <c r="I1058" s="229"/>
      <c r="J1058" s="229"/>
      <c r="K1058" s="229"/>
      <c r="L1058" s="229"/>
      <c r="M1058" s="229"/>
      <c r="N1058" s="229"/>
      <c r="O1058" s="229"/>
      <c r="P1058" s="229"/>
      <c r="Q1058" s="229"/>
      <c r="R1058" s="229"/>
      <c r="S1058" s="229"/>
      <c r="T1058" s="229"/>
      <c r="U1058" s="229"/>
      <c r="V1058" s="229"/>
      <c r="W1058" s="229"/>
      <c r="X1058" s="229"/>
      <c r="Y1058" s="229"/>
      <c r="Z1058" s="229"/>
      <c r="AA1058" s="229"/>
      <c r="AB1058" s="229"/>
      <c r="AC1058" s="229"/>
      <c r="AD1058" s="229"/>
      <c r="AE1058" s="229"/>
      <c r="AF1058" s="229"/>
      <c r="AG1058" s="229"/>
      <c r="AH1058" s="231"/>
    </row>
    <row r="1059" spans="2:34">
      <c r="B1059" s="229"/>
      <c r="C1059" s="229"/>
      <c r="D1059" s="229"/>
      <c r="E1059" s="229"/>
      <c r="F1059" s="229"/>
      <c r="G1059" s="229"/>
      <c r="H1059" s="229"/>
      <c r="I1059" s="229"/>
      <c r="J1059" s="229"/>
      <c r="K1059" s="229"/>
      <c r="L1059" s="229"/>
      <c r="M1059" s="229"/>
      <c r="N1059" s="229"/>
      <c r="O1059" s="229"/>
      <c r="P1059" s="229"/>
      <c r="Q1059" s="229"/>
      <c r="R1059" s="229"/>
      <c r="S1059" s="229"/>
      <c r="T1059" s="229"/>
      <c r="U1059" s="229"/>
      <c r="V1059" s="229"/>
      <c r="W1059" s="229"/>
      <c r="X1059" s="229"/>
      <c r="Y1059" s="229"/>
      <c r="Z1059" s="229"/>
      <c r="AA1059" s="229"/>
      <c r="AB1059" s="229"/>
      <c r="AC1059" s="229"/>
      <c r="AD1059" s="229"/>
      <c r="AE1059" s="229"/>
      <c r="AF1059" s="229"/>
      <c r="AG1059" s="229"/>
      <c r="AH1059" s="231"/>
    </row>
    <row r="1060" spans="2:34">
      <c r="B1060" s="229"/>
      <c r="C1060" s="229"/>
      <c r="D1060" s="229"/>
      <c r="E1060" s="229"/>
      <c r="F1060" s="229"/>
      <c r="G1060" s="229"/>
      <c r="H1060" s="229"/>
      <c r="I1060" s="229"/>
      <c r="J1060" s="229"/>
      <c r="K1060" s="229"/>
      <c r="L1060" s="229"/>
      <c r="M1060" s="229"/>
      <c r="N1060" s="229"/>
      <c r="O1060" s="229"/>
      <c r="P1060" s="229"/>
      <c r="Q1060" s="229"/>
      <c r="R1060" s="229"/>
      <c r="S1060" s="229"/>
      <c r="T1060" s="229"/>
      <c r="U1060" s="229"/>
      <c r="V1060" s="229"/>
      <c r="W1060" s="229"/>
      <c r="X1060" s="229"/>
      <c r="Y1060" s="229"/>
      <c r="Z1060" s="229"/>
      <c r="AA1060" s="229"/>
      <c r="AB1060" s="229"/>
      <c r="AC1060" s="229"/>
      <c r="AD1060" s="229"/>
      <c r="AE1060" s="229"/>
      <c r="AF1060" s="229"/>
      <c r="AG1060" s="229"/>
      <c r="AH1060" s="231"/>
    </row>
    <row r="1061" spans="2:34">
      <c r="B1061" s="229"/>
      <c r="C1061" s="229"/>
      <c r="D1061" s="229"/>
      <c r="E1061" s="229"/>
      <c r="F1061" s="229"/>
      <c r="G1061" s="229"/>
      <c r="H1061" s="229"/>
      <c r="I1061" s="229"/>
      <c r="J1061" s="229"/>
      <c r="K1061" s="229"/>
      <c r="L1061" s="229"/>
      <c r="M1061" s="229"/>
      <c r="N1061" s="229"/>
      <c r="O1061" s="229"/>
      <c r="P1061" s="229"/>
      <c r="Q1061" s="229"/>
      <c r="R1061" s="229"/>
      <c r="S1061" s="229"/>
      <c r="T1061" s="229"/>
      <c r="U1061" s="229"/>
      <c r="V1061" s="229"/>
      <c r="W1061" s="229"/>
      <c r="X1061" s="229"/>
      <c r="Y1061" s="229"/>
      <c r="Z1061" s="229"/>
      <c r="AA1061" s="229"/>
      <c r="AB1061" s="229"/>
      <c r="AC1061" s="229"/>
      <c r="AD1061" s="229"/>
      <c r="AE1061" s="229"/>
      <c r="AF1061" s="229"/>
      <c r="AG1061" s="229"/>
      <c r="AH1061" s="231"/>
    </row>
    <row r="1062" spans="2:34">
      <c r="B1062" s="229"/>
      <c r="C1062" s="229"/>
      <c r="D1062" s="229"/>
      <c r="E1062" s="229"/>
      <c r="F1062" s="229"/>
      <c r="G1062" s="229"/>
      <c r="H1062" s="229"/>
      <c r="I1062" s="229"/>
      <c r="J1062" s="229"/>
      <c r="K1062" s="229"/>
      <c r="L1062" s="229"/>
      <c r="M1062" s="229"/>
      <c r="N1062" s="229"/>
      <c r="O1062" s="229"/>
      <c r="P1062" s="229"/>
      <c r="Q1062" s="229"/>
      <c r="R1062" s="229"/>
      <c r="S1062" s="229"/>
      <c r="T1062" s="229"/>
      <c r="U1062" s="229"/>
      <c r="V1062" s="229"/>
      <c r="W1062" s="229"/>
      <c r="X1062" s="229"/>
      <c r="Y1062" s="229"/>
      <c r="Z1062" s="229"/>
      <c r="AA1062" s="229"/>
      <c r="AB1062" s="229"/>
      <c r="AC1062" s="229"/>
      <c r="AD1062" s="229"/>
      <c r="AE1062" s="229"/>
      <c r="AF1062" s="229"/>
      <c r="AG1062" s="229"/>
      <c r="AH1062" s="231"/>
    </row>
    <row r="1063" spans="2:34">
      <c r="B1063" s="229"/>
      <c r="C1063" s="229"/>
      <c r="D1063" s="229"/>
      <c r="E1063" s="229"/>
      <c r="F1063" s="229"/>
      <c r="G1063" s="229"/>
      <c r="H1063" s="229"/>
      <c r="I1063" s="229"/>
      <c r="J1063" s="229"/>
      <c r="K1063" s="229"/>
      <c r="L1063" s="229"/>
      <c r="M1063" s="229"/>
      <c r="N1063" s="229"/>
      <c r="O1063" s="229"/>
      <c r="P1063" s="229"/>
      <c r="Q1063" s="229"/>
      <c r="R1063" s="229"/>
      <c r="S1063" s="229"/>
      <c r="T1063" s="229"/>
      <c r="U1063" s="229"/>
      <c r="V1063" s="229"/>
      <c r="W1063" s="229"/>
      <c r="X1063" s="229"/>
      <c r="Y1063" s="229"/>
      <c r="Z1063" s="229"/>
      <c r="AA1063" s="229"/>
      <c r="AB1063" s="229"/>
      <c r="AC1063" s="229"/>
      <c r="AD1063" s="229"/>
      <c r="AE1063" s="229"/>
      <c r="AF1063" s="229"/>
      <c r="AG1063" s="229"/>
      <c r="AH1063" s="231"/>
    </row>
    <row r="1064" spans="2:34">
      <c r="B1064" s="229"/>
      <c r="C1064" s="229"/>
      <c r="D1064" s="229"/>
      <c r="E1064" s="229"/>
      <c r="F1064" s="229"/>
      <c r="G1064" s="229"/>
      <c r="H1064" s="229"/>
      <c r="I1064" s="229"/>
      <c r="J1064" s="229"/>
      <c r="K1064" s="229"/>
      <c r="L1064" s="229"/>
      <c r="M1064" s="229"/>
      <c r="N1064" s="229"/>
      <c r="O1064" s="229"/>
      <c r="P1064" s="229"/>
      <c r="Q1064" s="229"/>
      <c r="R1064" s="229"/>
      <c r="S1064" s="229"/>
      <c r="T1064" s="229"/>
      <c r="U1064" s="229"/>
      <c r="V1064" s="229"/>
      <c r="W1064" s="229"/>
      <c r="X1064" s="229"/>
      <c r="Y1064" s="229"/>
      <c r="Z1064" s="229"/>
      <c r="AA1064" s="229"/>
      <c r="AB1064" s="229"/>
      <c r="AC1064" s="229"/>
      <c r="AD1064" s="229"/>
      <c r="AE1064" s="229"/>
      <c r="AF1064" s="229"/>
      <c r="AG1064" s="229"/>
      <c r="AH1064" s="231"/>
    </row>
    <row r="1065" spans="2:34">
      <c r="B1065" s="229"/>
      <c r="C1065" s="229"/>
      <c r="D1065" s="229"/>
      <c r="E1065" s="229"/>
      <c r="F1065" s="229"/>
      <c r="G1065" s="229"/>
      <c r="H1065" s="229"/>
      <c r="I1065" s="229"/>
      <c r="J1065" s="229"/>
      <c r="K1065" s="229"/>
      <c r="L1065" s="229"/>
      <c r="M1065" s="229"/>
      <c r="N1065" s="229"/>
      <c r="O1065" s="229"/>
      <c r="P1065" s="229"/>
      <c r="Q1065" s="229"/>
      <c r="R1065" s="229"/>
      <c r="S1065" s="229"/>
      <c r="T1065" s="229"/>
      <c r="U1065" s="229"/>
      <c r="V1065" s="229"/>
      <c r="W1065" s="229"/>
      <c r="X1065" s="229"/>
      <c r="Y1065" s="229"/>
      <c r="Z1065" s="229"/>
      <c r="AA1065" s="229"/>
      <c r="AB1065" s="229"/>
      <c r="AC1065" s="229"/>
      <c r="AD1065" s="229"/>
      <c r="AE1065" s="229"/>
      <c r="AF1065" s="229"/>
      <c r="AG1065" s="229"/>
      <c r="AH1065" s="231"/>
    </row>
    <row r="1066" spans="2:34">
      <c r="B1066" s="229"/>
      <c r="C1066" s="229"/>
      <c r="D1066" s="229"/>
      <c r="E1066" s="229"/>
      <c r="F1066" s="229"/>
      <c r="G1066" s="229"/>
      <c r="H1066" s="229"/>
      <c r="I1066" s="229"/>
      <c r="J1066" s="229"/>
      <c r="K1066" s="229"/>
      <c r="L1066" s="229"/>
      <c r="M1066" s="229"/>
      <c r="N1066" s="229"/>
      <c r="O1066" s="229"/>
      <c r="P1066" s="229"/>
      <c r="Q1066" s="229"/>
      <c r="R1066" s="229"/>
      <c r="S1066" s="229"/>
      <c r="T1066" s="229"/>
      <c r="U1066" s="229"/>
      <c r="V1066" s="229"/>
      <c r="W1066" s="229"/>
      <c r="X1066" s="229"/>
      <c r="Y1066" s="229"/>
      <c r="Z1066" s="229"/>
      <c r="AA1066" s="229"/>
      <c r="AB1066" s="229"/>
      <c r="AC1066" s="229"/>
      <c r="AD1066" s="229"/>
      <c r="AE1066" s="229"/>
      <c r="AF1066" s="229"/>
      <c r="AG1066" s="229"/>
      <c r="AH1066" s="231"/>
    </row>
    <row r="1067" spans="2:34">
      <c r="B1067" s="229"/>
      <c r="C1067" s="229"/>
      <c r="D1067" s="229"/>
      <c r="E1067" s="229"/>
      <c r="F1067" s="229"/>
      <c r="G1067" s="229"/>
      <c r="H1067" s="229"/>
      <c r="I1067" s="229"/>
      <c r="J1067" s="229"/>
      <c r="K1067" s="229"/>
      <c r="L1067" s="229"/>
      <c r="M1067" s="229"/>
      <c r="N1067" s="229"/>
      <c r="O1067" s="229"/>
      <c r="P1067" s="229"/>
      <c r="Q1067" s="229"/>
      <c r="R1067" s="229"/>
      <c r="S1067" s="229"/>
      <c r="T1067" s="229"/>
      <c r="U1067" s="229"/>
      <c r="V1067" s="229"/>
      <c r="W1067" s="229"/>
      <c r="X1067" s="229"/>
      <c r="Y1067" s="229"/>
      <c r="Z1067" s="229"/>
      <c r="AA1067" s="229"/>
      <c r="AB1067" s="229"/>
      <c r="AC1067" s="229"/>
      <c r="AD1067" s="229"/>
      <c r="AE1067" s="229"/>
      <c r="AF1067" s="229"/>
      <c r="AG1067" s="229"/>
      <c r="AH1067" s="231"/>
    </row>
    <row r="1068" spans="2:34">
      <c r="B1068" s="229"/>
      <c r="C1068" s="229"/>
      <c r="D1068" s="229"/>
      <c r="E1068" s="229"/>
      <c r="F1068" s="229"/>
      <c r="G1068" s="229"/>
      <c r="H1068" s="229"/>
      <c r="I1068" s="229"/>
      <c r="J1068" s="229"/>
      <c r="K1068" s="229"/>
      <c r="L1068" s="229"/>
      <c r="M1068" s="229"/>
      <c r="N1068" s="229"/>
      <c r="O1068" s="229"/>
      <c r="P1068" s="229"/>
      <c r="Q1068" s="229"/>
      <c r="R1068" s="229"/>
      <c r="S1068" s="229"/>
      <c r="T1068" s="229"/>
      <c r="U1068" s="229"/>
      <c r="V1068" s="229"/>
      <c r="W1068" s="229"/>
      <c r="X1068" s="229"/>
      <c r="Y1068" s="229"/>
      <c r="Z1068" s="229"/>
      <c r="AA1068" s="229"/>
      <c r="AB1068" s="229"/>
      <c r="AC1068" s="229"/>
      <c r="AD1068" s="229"/>
      <c r="AE1068" s="229"/>
      <c r="AF1068" s="229"/>
      <c r="AG1068" s="229"/>
      <c r="AH1068" s="231"/>
    </row>
    <row r="1069" spans="2:34">
      <c r="B1069" s="229"/>
      <c r="C1069" s="229"/>
      <c r="D1069" s="229"/>
      <c r="E1069" s="229"/>
      <c r="F1069" s="229"/>
      <c r="G1069" s="229"/>
      <c r="H1069" s="229"/>
      <c r="I1069" s="229"/>
      <c r="J1069" s="229"/>
      <c r="K1069" s="229"/>
      <c r="L1069" s="229"/>
      <c r="M1069" s="229"/>
      <c r="N1069" s="229"/>
      <c r="O1069" s="229"/>
      <c r="P1069" s="229"/>
      <c r="Q1069" s="229"/>
      <c r="R1069" s="229"/>
      <c r="S1069" s="229"/>
      <c r="T1069" s="229"/>
      <c r="U1069" s="229"/>
      <c r="V1069" s="229"/>
      <c r="W1069" s="229"/>
      <c r="X1069" s="229"/>
      <c r="Y1069" s="229"/>
      <c r="Z1069" s="229"/>
      <c r="AA1069" s="229"/>
      <c r="AB1069" s="229"/>
      <c r="AC1069" s="229"/>
      <c r="AD1069" s="229"/>
      <c r="AE1069" s="229"/>
      <c r="AF1069" s="229"/>
      <c r="AG1069" s="229"/>
      <c r="AH1069" s="231"/>
    </row>
    <row r="1070" spans="2:34">
      <c r="B1070" s="229"/>
      <c r="C1070" s="229"/>
      <c r="D1070" s="229"/>
      <c r="E1070" s="229"/>
      <c r="F1070" s="229"/>
      <c r="G1070" s="229"/>
      <c r="H1070" s="229"/>
      <c r="I1070" s="229"/>
      <c r="J1070" s="229"/>
      <c r="K1070" s="229"/>
      <c r="L1070" s="229"/>
      <c r="M1070" s="229"/>
      <c r="N1070" s="229"/>
      <c r="O1070" s="229"/>
      <c r="P1070" s="229"/>
      <c r="Q1070" s="229"/>
      <c r="R1070" s="229"/>
      <c r="S1070" s="229"/>
      <c r="T1070" s="229"/>
      <c r="U1070" s="229"/>
      <c r="V1070" s="229"/>
      <c r="W1070" s="229"/>
      <c r="X1070" s="229"/>
      <c r="Y1070" s="229"/>
      <c r="Z1070" s="229"/>
      <c r="AA1070" s="229"/>
      <c r="AB1070" s="229"/>
      <c r="AC1070" s="229"/>
      <c r="AD1070" s="229"/>
      <c r="AE1070" s="229"/>
      <c r="AF1070" s="229"/>
      <c r="AG1070" s="229"/>
      <c r="AH1070" s="231"/>
    </row>
    <row r="1071" spans="2:34">
      <c r="B1071" s="229"/>
      <c r="C1071" s="229"/>
      <c r="D1071" s="229"/>
      <c r="E1071" s="229"/>
      <c r="F1071" s="229"/>
      <c r="G1071" s="229"/>
      <c r="H1071" s="229"/>
      <c r="I1071" s="229"/>
      <c r="J1071" s="229"/>
      <c r="K1071" s="229"/>
      <c r="L1071" s="229"/>
      <c r="M1071" s="229"/>
      <c r="N1071" s="229"/>
      <c r="O1071" s="229"/>
      <c r="P1071" s="229"/>
      <c r="Q1071" s="229"/>
      <c r="R1071" s="229"/>
      <c r="S1071" s="229"/>
      <c r="T1071" s="229"/>
      <c r="U1071" s="229"/>
      <c r="V1071" s="229"/>
      <c r="W1071" s="229"/>
      <c r="X1071" s="229"/>
      <c r="Y1071" s="229"/>
      <c r="Z1071" s="229"/>
      <c r="AA1071" s="229"/>
      <c r="AB1071" s="229"/>
      <c r="AC1071" s="229"/>
      <c r="AD1071" s="229"/>
      <c r="AE1071" s="229"/>
      <c r="AF1071" s="229"/>
      <c r="AG1071" s="229"/>
      <c r="AH1071" s="231"/>
    </row>
    <row r="1072" spans="2:34">
      <c r="B1072" s="229"/>
      <c r="C1072" s="229"/>
      <c r="D1072" s="229"/>
      <c r="E1072" s="229"/>
      <c r="F1072" s="229"/>
      <c r="G1072" s="229"/>
      <c r="H1072" s="229"/>
      <c r="I1072" s="229"/>
      <c r="J1072" s="229"/>
      <c r="K1072" s="229"/>
      <c r="L1072" s="229"/>
      <c r="M1072" s="229"/>
      <c r="N1072" s="229"/>
      <c r="O1072" s="229"/>
      <c r="P1072" s="229"/>
      <c r="Q1072" s="229"/>
      <c r="R1072" s="229"/>
      <c r="S1072" s="229"/>
      <c r="T1072" s="229"/>
      <c r="U1072" s="229"/>
      <c r="V1072" s="229"/>
      <c r="W1072" s="229"/>
      <c r="X1072" s="229"/>
      <c r="Y1072" s="229"/>
      <c r="Z1072" s="229"/>
      <c r="AA1072" s="229"/>
      <c r="AB1072" s="229"/>
      <c r="AC1072" s="229"/>
      <c r="AD1072" s="229"/>
      <c r="AE1072" s="229"/>
      <c r="AF1072" s="229"/>
      <c r="AG1072" s="229"/>
      <c r="AH1072" s="231"/>
    </row>
    <row r="1073" spans="2:34">
      <c r="B1073" s="229"/>
      <c r="C1073" s="229"/>
      <c r="D1073" s="229"/>
      <c r="E1073" s="229"/>
      <c r="F1073" s="229"/>
      <c r="G1073" s="229"/>
      <c r="H1073" s="229"/>
      <c r="I1073" s="229"/>
      <c r="J1073" s="229"/>
      <c r="K1073" s="229"/>
      <c r="L1073" s="229"/>
      <c r="M1073" s="229"/>
      <c r="N1073" s="229"/>
      <c r="O1073" s="229"/>
      <c r="P1073" s="229"/>
      <c r="Q1073" s="229"/>
      <c r="R1073" s="229"/>
      <c r="S1073" s="229"/>
      <c r="T1073" s="229"/>
      <c r="U1073" s="229"/>
      <c r="V1073" s="229"/>
      <c r="W1073" s="229"/>
      <c r="X1073" s="229"/>
      <c r="Y1073" s="229"/>
      <c r="Z1073" s="229"/>
      <c r="AA1073" s="229"/>
      <c r="AB1073" s="229"/>
      <c r="AC1073" s="229"/>
      <c r="AD1073" s="229"/>
      <c r="AE1073" s="229"/>
      <c r="AF1073" s="229"/>
      <c r="AG1073" s="229"/>
      <c r="AH1073" s="231"/>
    </row>
    <row r="1074" spans="2:34">
      <c r="B1074" s="229"/>
      <c r="C1074" s="229"/>
      <c r="D1074" s="229"/>
      <c r="E1074" s="229"/>
      <c r="F1074" s="229"/>
      <c r="G1074" s="229"/>
      <c r="H1074" s="229"/>
      <c r="I1074" s="229"/>
      <c r="J1074" s="229"/>
      <c r="K1074" s="229"/>
      <c r="L1074" s="229"/>
      <c r="M1074" s="229"/>
      <c r="N1074" s="229"/>
      <c r="O1074" s="229"/>
      <c r="P1074" s="229"/>
      <c r="Q1074" s="229"/>
      <c r="R1074" s="229"/>
      <c r="S1074" s="229"/>
      <c r="T1074" s="229"/>
      <c r="U1074" s="229"/>
      <c r="V1074" s="229"/>
      <c r="W1074" s="229"/>
      <c r="X1074" s="229"/>
      <c r="Y1074" s="229"/>
      <c r="Z1074" s="229"/>
      <c r="AA1074" s="229"/>
      <c r="AB1074" s="229"/>
      <c r="AC1074" s="229"/>
      <c r="AD1074" s="229"/>
      <c r="AE1074" s="229"/>
      <c r="AF1074" s="229"/>
      <c r="AG1074" s="229"/>
      <c r="AH1074" s="231"/>
    </row>
    <row r="1075" spans="2:34">
      <c r="B1075" s="229"/>
      <c r="C1075" s="229"/>
      <c r="D1075" s="229"/>
      <c r="E1075" s="229"/>
      <c r="F1075" s="229"/>
      <c r="G1075" s="229"/>
      <c r="H1075" s="229"/>
      <c r="I1075" s="229"/>
      <c r="J1075" s="229"/>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31"/>
    </row>
    <row r="1076" spans="2:34">
      <c r="B1076" s="229"/>
      <c r="C1076" s="229"/>
      <c r="D1076" s="229"/>
      <c r="E1076" s="229"/>
      <c r="F1076" s="229"/>
      <c r="G1076" s="229"/>
      <c r="H1076" s="229"/>
      <c r="I1076" s="229"/>
      <c r="J1076" s="229"/>
      <c r="K1076" s="229"/>
      <c r="L1076" s="229"/>
      <c r="M1076" s="229"/>
      <c r="N1076" s="229"/>
      <c r="O1076" s="229"/>
      <c r="P1076" s="229"/>
      <c r="Q1076" s="229"/>
      <c r="R1076" s="229"/>
      <c r="S1076" s="229"/>
      <c r="T1076" s="229"/>
      <c r="U1076" s="229"/>
      <c r="V1076" s="229"/>
      <c r="W1076" s="229"/>
      <c r="X1076" s="229"/>
      <c r="Y1076" s="229"/>
      <c r="Z1076" s="229"/>
      <c r="AA1076" s="229"/>
      <c r="AB1076" s="229"/>
      <c r="AC1076" s="229"/>
      <c r="AD1076" s="229"/>
      <c r="AE1076" s="229"/>
      <c r="AF1076" s="229"/>
      <c r="AG1076" s="229"/>
      <c r="AH1076" s="231"/>
    </row>
    <row r="1077" spans="2:34">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31"/>
    </row>
    <row r="1078" spans="2:34">
      <c r="B1078" s="229"/>
      <c r="C1078" s="229"/>
      <c r="D1078" s="229"/>
      <c r="E1078" s="229"/>
      <c r="F1078" s="229"/>
      <c r="G1078" s="229"/>
      <c r="H1078" s="229"/>
      <c r="I1078" s="229"/>
      <c r="J1078" s="229"/>
      <c r="K1078" s="229"/>
      <c r="L1078" s="229"/>
      <c r="M1078" s="229"/>
      <c r="N1078" s="229"/>
      <c r="O1078" s="229"/>
      <c r="P1078" s="229"/>
      <c r="Q1078" s="229"/>
      <c r="R1078" s="229"/>
      <c r="S1078" s="229"/>
      <c r="T1078" s="229"/>
      <c r="U1078" s="229"/>
      <c r="V1078" s="229"/>
      <c r="W1078" s="229"/>
      <c r="X1078" s="229"/>
      <c r="Y1078" s="229"/>
      <c r="Z1078" s="229"/>
      <c r="AA1078" s="229"/>
      <c r="AB1078" s="229"/>
      <c r="AC1078" s="229"/>
      <c r="AD1078" s="229"/>
      <c r="AE1078" s="229"/>
      <c r="AF1078" s="229"/>
      <c r="AG1078" s="229"/>
      <c r="AH1078" s="231"/>
    </row>
    <row r="1079" spans="2:34">
      <c r="B1079" s="229"/>
      <c r="C1079" s="229"/>
      <c r="D1079" s="229"/>
      <c r="E1079" s="229"/>
      <c r="F1079" s="229"/>
      <c r="G1079" s="229"/>
      <c r="H1079" s="229"/>
      <c r="I1079" s="229"/>
      <c r="J1079" s="229"/>
      <c r="K1079" s="229"/>
      <c r="L1079" s="229"/>
      <c r="M1079" s="229"/>
      <c r="N1079" s="229"/>
      <c r="O1079" s="229"/>
      <c r="P1079" s="229"/>
      <c r="Q1079" s="229"/>
      <c r="R1079" s="229"/>
      <c r="S1079" s="229"/>
      <c r="T1079" s="229"/>
      <c r="U1079" s="229"/>
      <c r="V1079" s="229"/>
      <c r="W1079" s="229"/>
      <c r="X1079" s="229"/>
      <c r="Y1079" s="229"/>
      <c r="Z1079" s="229"/>
      <c r="AA1079" s="229"/>
      <c r="AB1079" s="229"/>
      <c r="AC1079" s="229"/>
      <c r="AD1079" s="229"/>
      <c r="AE1079" s="229"/>
      <c r="AF1079" s="229"/>
      <c r="AG1079" s="229"/>
      <c r="AH1079" s="231"/>
    </row>
    <row r="1080" spans="2:34">
      <c r="B1080" s="229"/>
      <c r="C1080" s="229"/>
      <c r="D1080" s="229"/>
      <c r="E1080" s="229"/>
      <c r="F1080" s="229"/>
      <c r="G1080" s="229"/>
      <c r="H1080" s="229"/>
      <c r="I1080" s="229"/>
      <c r="J1080" s="229"/>
      <c r="K1080" s="229"/>
      <c r="L1080" s="229"/>
      <c r="M1080" s="229"/>
      <c r="N1080" s="229"/>
      <c r="O1080" s="229"/>
      <c r="P1080" s="229"/>
      <c r="Q1080" s="229"/>
      <c r="R1080" s="229"/>
      <c r="S1080" s="229"/>
      <c r="T1080" s="229"/>
      <c r="U1080" s="229"/>
      <c r="V1080" s="229"/>
      <c r="W1080" s="229"/>
      <c r="X1080" s="229"/>
      <c r="Y1080" s="229"/>
      <c r="Z1080" s="229"/>
      <c r="AA1080" s="229"/>
      <c r="AB1080" s="229"/>
      <c r="AC1080" s="229"/>
      <c r="AD1080" s="229"/>
      <c r="AE1080" s="229"/>
      <c r="AF1080" s="229"/>
      <c r="AG1080" s="229"/>
      <c r="AH1080" s="231"/>
    </row>
    <row r="1081" spans="2:34">
      <c r="B1081" s="229"/>
      <c r="C1081" s="229"/>
      <c r="D1081" s="229"/>
      <c r="E1081" s="229"/>
      <c r="F1081" s="229"/>
      <c r="G1081" s="229"/>
      <c r="H1081" s="229"/>
      <c r="I1081" s="229"/>
      <c r="J1081" s="229"/>
      <c r="K1081" s="229"/>
      <c r="L1081" s="229"/>
      <c r="M1081" s="229"/>
      <c r="N1081" s="229"/>
      <c r="O1081" s="229"/>
      <c r="P1081" s="229"/>
      <c r="Q1081" s="229"/>
      <c r="R1081" s="229"/>
      <c r="S1081" s="229"/>
      <c r="T1081" s="229"/>
      <c r="U1081" s="229"/>
      <c r="V1081" s="229"/>
      <c r="W1081" s="229"/>
      <c r="X1081" s="229"/>
      <c r="Y1081" s="229"/>
      <c r="Z1081" s="229"/>
      <c r="AA1081" s="229"/>
      <c r="AB1081" s="229"/>
      <c r="AC1081" s="229"/>
      <c r="AD1081" s="229"/>
      <c r="AE1081" s="229"/>
      <c r="AF1081" s="229"/>
      <c r="AG1081" s="229"/>
      <c r="AH1081" s="231"/>
    </row>
    <row r="1082" spans="2:34">
      <c r="B1082" s="229"/>
      <c r="C1082" s="229"/>
      <c r="D1082" s="229"/>
      <c r="E1082" s="229"/>
      <c r="F1082" s="229"/>
      <c r="G1082" s="229"/>
      <c r="H1082" s="229"/>
      <c r="I1082" s="229"/>
      <c r="J1082" s="229"/>
      <c r="K1082" s="229"/>
      <c r="L1082" s="229"/>
      <c r="M1082" s="229"/>
      <c r="N1082" s="229"/>
      <c r="O1082" s="229"/>
      <c r="P1082" s="229"/>
      <c r="Q1082" s="229"/>
      <c r="R1082" s="229"/>
      <c r="S1082" s="229"/>
      <c r="T1082" s="229"/>
      <c r="U1082" s="229"/>
      <c r="V1082" s="229"/>
      <c r="W1082" s="229"/>
      <c r="X1082" s="229"/>
      <c r="Y1082" s="229"/>
      <c r="Z1082" s="229"/>
      <c r="AA1082" s="229"/>
      <c r="AB1082" s="229"/>
      <c r="AC1082" s="229"/>
      <c r="AD1082" s="229"/>
      <c r="AE1082" s="229"/>
      <c r="AF1082" s="229"/>
      <c r="AG1082" s="229"/>
      <c r="AH1082" s="231"/>
    </row>
    <row r="1083" spans="2:34">
      <c r="B1083" s="229"/>
      <c r="C1083" s="229"/>
      <c r="D1083" s="229"/>
      <c r="E1083" s="229"/>
      <c r="F1083" s="229"/>
      <c r="G1083" s="229"/>
      <c r="H1083" s="229"/>
      <c r="I1083" s="229"/>
      <c r="J1083" s="229"/>
      <c r="K1083" s="229"/>
      <c r="L1083" s="229"/>
      <c r="M1083" s="229"/>
      <c r="N1083" s="229"/>
      <c r="O1083" s="229"/>
      <c r="P1083" s="229"/>
      <c r="Q1083" s="229"/>
      <c r="R1083" s="229"/>
      <c r="S1083" s="229"/>
      <c r="T1083" s="229"/>
      <c r="U1083" s="229"/>
      <c r="V1083" s="229"/>
      <c r="W1083" s="229"/>
      <c r="X1083" s="229"/>
      <c r="Y1083" s="229"/>
      <c r="Z1083" s="229"/>
      <c r="AA1083" s="229"/>
      <c r="AB1083" s="229"/>
      <c r="AC1083" s="229"/>
      <c r="AD1083" s="229"/>
      <c r="AE1083" s="229"/>
      <c r="AF1083" s="229"/>
      <c r="AG1083" s="229"/>
      <c r="AH1083" s="231"/>
    </row>
    <row r="1084" spans="2:34">
      <c r="B1084" s="229"/>
      <c r="C1084" s="229"/>
      <c r="D1084" s="229"/>
      <c r="E1084" s="229"/>
      <c r="F1084" s="229"/>
      <c r="G1084" s="229"/>
      <c r="H1084" s="229"/>
      <c r="I1084" s="229"/>
      <c r="J1084" s="229"/>
      <c r="K1084" s="229"/>
      <c r="L1084" s="229"/>
      <c r="M1084" s="229"/>
      <c r="N1084" s="229"/>
      <c r="O1084" s="229"/>
      <c r="P1084" s="229"/>
      <c r="Q1084" s="229"/>
      <c r="R1084" s="229"/>
      <c r="S1084" s="229"/>
      <c r="T1084" s="229"/>
      <c r="U1084" s="229"/>
      <c r="V1084" s="229"/>
      <c r="W1084" s="229"/>
      <c r="X1084" s="229"/>
      <c r="Y1084" s="229"/>
      <c r="Z1084" s="229"/>
      <c r="AA1084" s="229"/>
      <c r="AB1084" s="229"/>
      <c r="AC1084" s="229"/>
      <c r="AD1084" s="229"/>
      <c r="AE1084" s="229"/>
      <c r="AF1084" s="229"/>
      <c r="AG1084" s="229"/>
      <c r="AH1084" s="231"/>
    </row>
    <row r="1085" spans="2:34">
      <c r="B1085" s="229"/>
      <c r="C1085" s="229"/>
      <c r="D1085" s="229"/>
      <c r="E1085" s="229"/>
      <c r="F1085" s="229"/>
      <c r="G1085" s="229"/>
      <c r="H1085" s="229"/>
      <c r="I1085" s="229"/>
      <c r="J1085" s="229"/>
      <c r="K1085" s="229"/>
      <c r="L1085" s="229"/>
      <c r="M1085" s="229"/>
      <c r="N1085" s="229"/>
      <c r="O1085" s="229"/>
      <c r="P1085" s="229"/>
      <c r="Q1085" s="229"/>
      <c r="R1085" s="229"/>
      <c r="S1085" s="229"/>
      <c r="T1085" s="229"/>
      <c r="U1085" s="229"/>
      <c r="V1085" s="229"/>
      <c r="W1085" s="229"/>
      <c r="X1085" s="229"/>
      <c r="Y1085" s="229"/>
      <c r="Z1085" s="229"/>
      <c r="AA1085" s="229"/>
      <c r="AB1085" s="229"/>
      <c r="AC1085" s="229"/>
      <c r="AD1085" s="229"/>
      <c r="AE1085" s="229"/>
      <c r="AF1085" s="229"/>
      <c r="AG1085" s="229"/>
      <c r="AH1085" s="231"/>
    </row>
    <row r="1086" spans="2:34">
      <c r="B1086" s="229"/>
      <c r="C1086" s="229"/>
      <c r="D1086" s="229"/>
      <c r="E1086" s="229"/>
      <c r="F1086" s="229"/>
      <c r="G1086" s="229"/>
      <c r="H1086" s="229"/>
      <c r="I1086" s="229"/>
      <c r="J1086" s="229"/>
      <c r="K1086" s="229"/>
      <c r="L1086" s="229"/>
      <c r="M1086" s="229"/>
      <c r="N1086" s="229"/>
      <c r="O1086" s="229"/>
      <c r="P1086" s="229"/>
      <c r="Q1086" s="229"/>
      <c r="R1086" s="229"/>
      <c r="S1086" s="229"/>
      <c r="T1086" s="229"/>
      <c r="U1086" s="229"/>
      <c r="V1086" s="229"/>
      <c r="W1086" s="229"/>
      <c r="X1086" s="229"/>
      <c r="Y1086" s="229"/>
      <c r="Z1086" s="229"/>
      <c r="AA1086" s="229"/>
      <c r="AB1086" s="229"/>
      <c r="AC1086" s="229"/>
      <c r="AD1086" s="229"/>
      <c r="AE1086" s="229"/>
      <c r="AF1086" s="229"/>
      <c r="AG1086" s="229"/>
      <c r="AH1086" s="231"/>
    </row>
    <row r="1087" spans="2:34">
      <c r="B1087" s="229"/>
      <c r="C1087" s="229"/>
      <c r="D1087" s="229"/>
      <c r="E1087" s="229"/>
      <c r="F1087" s="229"/>
      <c r="G1087" s="229"/>
      <c r="H1087" s="229"/>
      <c r="I1087" s="229"/>
      <c r="J1087" s="229"/>
      <c r="K1087" s="229"/>
      <c r="L1087" s="229"/>
      <c r="M1087" s="229"/>
      <c r="N1087" s="229"/>
      <c r="O1087" s="229"/>
      <c r="P1087" s="229"/>
      <c r="Q1087" s="229"/>
      <c r="R1087" s="229"/>
      <c r="S1087" s="229"/>
      <c r="T1087" s="229"/>
      <c r="U1087" s="229"/>
      <c r="V1087" s="229"/>
      <c r="W1087" s="229"/>
      <c r="X1087" s="229"/>
      <c r="Y1087" s="229"/>
      <c r="Z1087" s="229"/>
      <c r="AA1087" s="229"/>
      <c r="AB1087" s="229"/>
      <c r="AC1087" s="229"/>
      <c r="AD1087" s="229"/>
      <c r="AE1087" s="229"/>
      <c r="AF1087" s="229"/>
      <c r="AG1087" s="229"/>
      <c r="AH1087" s="231"/>
    </row>
    <row r="1088" spans="2:34">
      <c r="B1088" s="229"/>
      <c r="C1088" s="229"/>
      <c r="D1088" s="229"/>
      <c r="E1088" s="229"/>
      <c r="F1088" s="229"/>
      <c r="G1088" s="229"/>
      <c r="H1088" s="229"/>
      <c r="I1088" s="229"/>
      <c r="J1088" s="229"/>
      <c r="K1088" s="229"/>
      <c r="L1088" s="229"/>
      <c r="M1088" s="229"/>
      <c r="N1088" s="229"/>
      <c r="O1088" s="229"/>
      <c r="P1088" s="229"/>
      <c r="Q1088" s="229"/>
      <c r="R1088" s="229"/>
      <c r="S1088" s="229"/>
      <c r="T1088" s="229"/>
      <c r="U1088" s="229"/>
      <c r="V1088" s="229"/>
      <c r="W1088" s="229"/>
      <c r="X1088" s="229"/>
      <c r="Y1088" s="229"/>
      <c r="Z1088" s="229"/>
      <c r="AA1088" s="229"/>
      <c r="AB1088" s="229"/>
      <c r="AC1088" s="229"/>
      <c r="AD1088" s="229"/>
      <c r="AE1088" s="229"/>
      <c r="AF1088" s="229"/>
      <c r="AG1088" s="229"/>
      <c r="AH1088" s="231"/>
    </row>
    <row r="1089" spans="2:34">
      <c r="B1089" s="229"/>
      <c r="C1089" s="229"/>
      <c r="D1089" s="229"/>
      <c r="E1089" s="229"/>
      <c r="F1089" s="229"/>
      <c r="G1089" s="229"/>
      <c r="H1089" s="229"/>
      <c r="I1089" s="229"/>
      <c r="J1089" s="229"/>
      <c r="K1089" s="229"/>
      <c r="L1089" s="229"/>
      <c r="M1089" s="229"/>
      <c r="N1089" s="229"/>
      <c r="O1089" s="229"/>
      <c r="P1089" s="229"/>
      <c r="Q1089" s="229"/>
      <c r="R1089" s="229"/>
      <c r="S1089" s="229"/>
      <c r="T1089" s="229"/>
      <c r="U1089" s="229"/>
      <c r="V1089" s="229"/>
      <c r="W1089" s="229"/>
      <c r="X1089" s="229"/>
      <c r="Y1089" s="229"/>
      <c r="Z1089" s="229"/>
      <c r="AA1089" s="229"/>
      <c r="AB1089" s="229"/>
      <c r="AC1089" s="229"/>
      <c r="AD1089" s="229"/>
      <c r="AE1089" s="229"/>
      <c r="AF1089" s="229"/>
      <c r="AG1089" s="229"/>
      <c r="AH1089" s="231"/>
    </row>
    <row r="1090" spans="2:34">
      <c r="B1090" s="229"/>
      <c r="C1090" s="229"/>
      <c r="D1090" s="229"/>
      <c r="E1090" s="229"/>
      <c r="F1090" s="229"/>
      <c r="G1090" s="229"/>
      <c r="H1090" s="229"/>
      <c r="I1090" s="229"/>
      <c r="J1090" s="229"/>
      <c r="K1090" s="229"/>
      <c r="L1090" s="229"/>
      <c r="M1090" s="229"/>
      <c r="N1090" s="229"/>
      <c r="O1090" s="229"/>
      <c r="P1090" s="229"/>
      <c r="Q1090" s="229"/>
      <c r="R1090" s="229"/>
      <c r="S1090" s="229"/>
      <c r="T1090" s="229"/>
      <c r="U1090" s="229"/>
      <c r="V1090" s="229"/>
      <c r="W1090" s="229"/>
      <c r="X1090" s="229"/>
      <c r="Y1090" s="229"/>
      <c r="Z1090" s="229"/>
      <c r="AA1090" s="229"/>
      <c r="AB1090" s="229"/>
      <c r="AC1090" s="229"/>
      <c r="AD1090" s="229"/>
      <c r="AE1090" s="229"/>
      <c r="AF1090" s="229"/>
      <c r="AG1090" s="229"/>
      <c r="AH1090" s="231"/>
    </row>
    <row r="1091" spans="2:34">
      <c r="B1091" s="229"/>
      <c r="C1091" s="229"/>
      <c r="D1091" s="229"/>
      <c r="E1091" s="229"/>
      <c r="F1091" s="229"/>
      <c r="G1091" s="229"/>
      <c r="H1091" s="229"/>
      <c r="I1091" s="229"/>
      <c r="J1091" s="229"/>
      <c r="K1091" s="229"/>
      <c r="L1091" s="229"/>
      <c r="M1091" s="229"/>
      <c r="N1091" s="229"/>
      <c r="O1091" s="229"/>
      <c r="P1091" s="229"/>
      <c r="Q1091" s="229"/>
      <c r="R1091" s="229"/>
      <c r="S1091" s="229"/>
      <c r="T1091" s="229"/>
      <c r="U1091" s="229"/>
      <c r="V1091" s="229"/>
      <c r="W1091" s="229"/>
      <c r="X1091" s="229"/>
      <c r="Y1091" s="229"/>
      <c r="Z1091" s="229"/>
      <c r="AA1091" s="229"/>
      <c r="AB1091" s="229"/>
      <c r="AC1091" s="229"/>
      <c r="AD1091" s="229"/>
      <c r="AE1091" s="229"/>
      <c r="AF1091" s="229"/>
      <c r="AG1091" s="229"/>
      <c r="AH1091" s="231"/>
    </row>
    <row r="1092" spans="2:34">
      <c r="B1092" s="229"/>
      <c r="C1092" s="229"/>
      <c r="D1092" s="229"/>
      <c r="E1092" s="229"/>
      <c r="F1092" s="229"/>
      <c r="G1092" s="229"/>
      <c r="H1092" s="229"/>
      <c r="I1092" s="229"/>
      <c r="J1092" s="229"/>
      <c r="K1092" s="229"/>
      <c r="L1092" s="229"/>
      <c r="M1092" s="229"/>
      <c r="N1092" s="229"/>
      <c r="O1092" s="229"/>
      <c r="P1092" s="229"/>
      <c r="Q1092" s="229"/>
      <c r="R1092" s="229"/>
      <c r="S1092" s="229"/>
      <c r="T1092" s="229"/>
      <c r="U1092" s="229"/>
      <c r="V1092" s="229"/>
      <c r="W1092" s="229"/>
      <c r="X1092" s="229"/>
      <c r="Y1092" s="229"/>
      <c r="Z1092" s="229"/>
      <c r="AA1092" s="229"/>
      <c r="AB1092" s="229"/>
      <c r="AC1092" s="229"/>
      <c r="AD1092" s="229"/>
      <c r="AE1092" s="229"/>
      <c r="AF1092" s="229"/>
      <c r="AG1092" s="229"/>
      <c r="AH1092" s="231"/>
    </row>
    <row r="1093" spans="2:34">
      <c r="B1093" s="229"/>
      <c r="C1093" s="229"/>
      <c r="D1093" s="229"/>
      <c r="E1093" s="229"/>
      <c r="F1093" s="229"/>
      <c r="G1093" s="229"/>
      <c r="H1093" s="229"/>
      <c r="I1093" s="229"/>
      <c r="J1093" s="229"/>
      <c r="K1093" s="229"/>
      <c r="L1093" s="229"/>
      <c r="M1093" s="229"/>
      <c r="N1093" s="229"/>
      <c r="O1093" s="229"/>
      <c r="P1093" s="229"/>
      <c r="Q1093" s="229"/>
      <c r="R1093" s="229"/>
      <c r="S1093" s="229"/>
      <c r="T1093" s="229"/>
      <c r="U1093" s="229"/>
      <c r="V1093" s="229"/>
      <c r="W1093" s="229"/>
      <c r="X1093" s="229"/>
      <c r="Y1093" s="229"/>
      <c r="Z1093" s="229"/>
      <c r="AA1093" s="229"/>
      <c r="AB1093" s="229"/>
      <c r="AC1093" s="229"/>
      <c r="AD1093" s="229"/>
      <c r="AE1093" s="229"/>
      <c r="AF1093" s="229"/>
      <c r="AG1093" s="229"/>
      <c r="AH1093" s="231"/>
    </row>
    <row r="1094" spans="2:34">
      <c r="B1094" s="229"/>
      <c r="C1094" s="229"/>
      <c r="D1094" s="229"/>
      <c r="E1094" s="229"/>
      <c r="F1094" s="229"/>
      <c r="G1094" s="229"/>
      <c r="H1094" s="229"/>
      <c r="I1094" s="229"/>
      <c r="J1094" s="229"/>
      <c r="K1094" s="229"/>
      <c r="L1094" s="229"/>
      <c r="M1094" s="229"/>
      <c r="N1094" s="229"/>
      <c r="O1094" s="229"/>
      <c r="P1094" s="229"/>
      <c r="Q1094" s="229"/>
      <c r="R1094" s="229"/>
      <c r="S1094" s="229"/>
      <c r="T1094" s="229"/>
      <c r="U1094" s="229"/>
      <c r="V1094" s="229"/>
      <c r="W1094" s="229"/>
      <c r="X1094" s="229"/>
      <c r="Y1094" s="229"/>
      <c r="Z1094" s="229"/>
      <c r="AA1094" s="229"/>
      <c r="AB1094" s="229"/>
      <c r="AC1094" s="229"/>
      <c r="AD1094" s="229"/>
      <c r="AE1094" s="229"/>
      <c r="AF1094" s="229"/>
      <c r="AG1094" s="229"/>
      <c r="AH1094" s="231"/>
    </row>
    <row r="1095" spans="2:34">
      <c r="B1095" s="229"/>
      <c r="C1095" s="229"/>
      <c r="D1095" s="229"/>
      <c r="E1095" s="229"/>
      <c r="F1095" s="229"/>
      <c r="G1095" s="229"/>
      <c r="H1095" s="229"/>
      <c r="I1095" s="229"/>
      <c r="J1095" s="229"/>
      <c r="K1095" s="229"/>
      <c r="L1095" s="229"/>
      <c r="M1095" s="229"/>
      <c r="N1095" s="229"/>
      <c r="O1095" s="229"/>
      <c r="P1095" s="229"/>
      <c r="Q1095" s="229"/>
      <c r="R1095" s="229"/>
      <c r="S1095" s="229"/>
      <c r="T1095" s="229"/>
      <c r="U1095" s="229"/>
      <c r="V1095" s="229"/>
      <c r="W1095" s="229"/>
      <c r="X1095" s="229"/>
      <c r="Y1095" s="229"/>
      <c r="Z1095" s="229"/>
      <c r="AA1095" s="229"/>
      <c r="AB1095" s="229"/>
      <c r="AC1095" s="229"/>
      <c r="AD1095" s="229"/>
      <c r="AE1095" s="229"/>
      <c r="AF1095" s="229"/>
      <c r="AG1095" s="229"/>
      <c r="AH1095" s="231"/>
    </row>
    <row r="1096" spans="2:34">
      <c r="B1096" s="229"/>
      <c r="C1096" s="229"/>
      <c r="D1096" s="229"/>
      <c r="E1096" s="229"/>
      <c r="F1096" s="229"/>
      <c r="G1096" s="229"/>
      <c r="H1096" s="229"/>
      <c r="I1096" s="229"/>
      <c r="J1096" s="229"/>
      <c r="K1096" s="229"/>
      <c r="L1096" s="229"/>
      <c r="M1096" s="229"/>
      <c r="N1096" s="229"/>
      <c r="O1096" s="229"/>
      <c r="P1096" s="229"/>
      <c r="Q1096" s="229"/>
      <c r="R1096" s="229"/>
      <c r="S1096" s="229"/>
      <c r="T1096" s="229"/>
      <c r="U1096" s="229"/>
      <c r="V1096" s="229"/>
      <c r="W1096" s="229"/>
      <c r="X1096" s="229"/>
      <c r="Y1096" s="229"/>
      <c r="Z1096" s="229"/>
      <c r="AA1096" s="229"/>
      <c r="AB1096" s="229"/>
      <c r="AC1096" s="229"/>
      <c r="AD1096" s="229"/>
      <c r="AE1096" s="229"/>
      <c r="AF1096" s="229"/>
      <c r="AG1096" s="229"/>
      <c r="AH1096" s="231"/>
    </row>
    <row r="1097" spans="2:34">
      <c r="B1097" s="229"/>
      <c r="C1097" s="229"/>
      <c r="D1097" s="229"/>
      <c r="E1097" s="229"/>
      <c r="F1097" s="229"/>
      <c r="G1097" s="229"/>
      <c r="H1097" s="229"/>
      <c r="I1097" s="229"/>
      <c r="J1097" s="229"/>
      <c r="K1097" s="229"/>
      <c r="L1097" s="229"/>
      <c r="M1097" s="229"/>
      <c r="N1097" s="229"/>
      <c r="O1097" s="229"/>
      <c r="P1097" s="229"/>
      <c r="Q1097" s="229"/>
      <c r="R1097" s="229"/>
      <c r="S1097" s="229"/>
      <c r="T1097" s="229"/>
      <c r="U1097" s="229"/>
      <c r="V1097" s="229"/>
      <c r="W1097" s="229"/>
      <c r="X1097" s="229"/>
      <c r="Y1097" s="229"/>
      <c r="Z1097" s="229"/>
      <c r="AA1097" s="229"/>
      <c r="AB1097" s="229"/>
      <c r="AC1097" s="229"/>
      <c r="AD1097" s="229"/>
      <c r="AE1097" s="229"/>
      <c r="AF1097" s="229"/>
      <c r="AG1097" s="229"/>
      <c r="AH1097" s="231"/>
    </row>
    <row r="1098" spans="2:34">
      <c r="B1098" s="229"/>
      <c r="C1098" s="229"/>
      <c r="D1098" s="229"/>
      <c r="E1098" s="229"/>
      <c r="F1098" s="229"/>
      <c r="G1098" s="229"/>
      <c r="H1098" s="229"/>
      <c r="I1098" s="229"/>
      <c r="J1098" s="229"/>
      <c r="K1098" s="229"/>
      <c r="L1098" s="229"/>
      <c r="M1098" s="229"/>
      <c r="N1098" s="229"/>
      <c r="O1098" s="229"/>
      <c r="P1098" s="229"/>
      <c r="Q1098" s="229"/>
      <c r="R1098" s="229"/>
      <c r="S1098" s="229"/>
      <c r="T1098" s="229"/>
      <c r="U1098" s="229"/>
      <c r="V1098" s="229"/>
      <c r="W1098" s="229"/>
      <c r="X1098" s="229"/>
      <c r="Y1098" s="229"/>
      <c r="Z1098" s="229"/>
      <c r="AA1098" s="229"/>
      <c r="AB1098" s="229"/>
      <c r="AC1098" s="229"/>
      <c r="AD1098" s="229"/>
      <c r="AE1098" s="229"/>
      <c r="AF1098" s="229"/>
      <c r="AG1098" s="229"/>
      <c r="AH1098" s="231"/>
    </row>
    <row r="1099" spans="2:34">
      <c r="B1099" s="229"/>
      <c r="C1099" s="229"/>
      <c r="D1099" s="229"/>
      <c r="E1099" s="229"/>
      <c r="F1099" s="229"/>
      <c r="G1099" s="229"/>
      <c r="H1099" s="229"/>
      <c r="I1099" s="229"/>
      <c r="J1099" s="229"/>
      <c r="K1099" s="229"/>
      <c r="L1099" s="229"/>
      <c r="M1099" s="229"/>
      <c r="N1099" s="229"/>
      <c r="O1099" s="229"/>
      <c r="P1099" s="229"/>
      <c r="Q1099" s="229"/>
      <c r="R1099" s="229"/>
      <c r="S1099" s="229"/>
      <c r="T1099" s="229"/>
      <c r="U1099" s="229"/>
      <c r="V1099" s="229"/>
      <c r="W1099" s="229"/>
      <c r="X1099" s="229"/>
      <c r="Y1099" s="229"/>
      <c r="Z1099" s="229"/>
      <c r="AA1099" s="229"/>
      <c r="AB1099" s="229"/>
      <c r="AC1099" s="229"/>
      <c r="AD1099" s="229"/>
      <c r="AE1099" s="229"/>
      <c r="AF1099" s="229"/>
      <c r="AG1099" s="229"/>
      <c r="AH1099" s="231"/>
    </row>
    <row r="1100" spans="2:34">
      <c r="B1100" s="229"/>
      <c r="C1100" s="229"/>
      <c r="D1100" s="229"/>
      <c r="E1100" s="229"/>
      <c r="F1100" s="229"/>
      <c r="G1100" s="229"/>
      <c r="H1100" s="229"/>
      <c r="I1100" s="229"/>
      <c r="J1100" s="229"/>
      <c r="K1100" s="229"/>
      <c r="L1100" s="229"/>
      <c r="M1100" s="229"/>
      <c r="N1100" s="229"/>
      <c r="O1100" s="229"/>
      <c r="P1100" s="229"/>
      <c r="Q1100" s="229"/>
      <c r="R1100" s="229"/>
      <c r="S1100" s="229"/>
      <c r="T1100" s="229"/>
      <c r="U1100" s="229"/>
      <c r="V1100" s="229"/>
      <c r="W1100" s="229"/>
      <c r="X1100" s="229"/>
      <c r="Y1100" s="229"/>
      <c r="Z1100" s="229"/>
      <c r="AA1100" s="229"/>
      <c r="AB1100" s="229"/>
      <c r="AC1100" s="229"/>
      <c r="AD1100" s="229"/>
      <c r="AE1100" s="229"/>
      <c r="AF1100" s="229"/>
      <c r="AG1100" s="229"/>
      <c r="AH1100" s="231"/>
    </row>
    <row r="1101" spans="2:34">
      <c r="B1101" s="229"/>
      <c r="C1101" s="229"/>
      <c r="D1101" s="229"/>
      <c r="E1101" s="229"/>
      <c r="F1101" s="229"/>
      <c r="G1101" s="229"/>
      <c r="H1101" s="229"/>
      <c r="I1101" s="229"/>
      <c r="J1101" s="229"/>
      <c r="K1101" s="229"/>
      <c r="L1101" s="229"/>
      <c r="M1101" s="229"/>
      <c r="N1101" s="229"/>
      <c r="O1101" s="229"/>
      <c r="P1101" s="229"/>
      <c r="Q1101" s="229"/>
      <c r="R1101" s="229"/>
      <c r="S1101" s="229"/>
      <c r="T1101" s="229"/>
      <c r="U1101" s="229"/>
      <c r="V1101" s="229"/>
      <c r="W1101" s="229"/>
      <c r="X1101" s="229"/>
      <c r="Y1101" s="229"/>
      <c r="Z1101" s="229"/>
      <c r="AA1101" s="229"/>
      <c r="AB1101" s="229"/>
      <c r="AC1101" s="229"/>
      <c r="AD1101" s="229"/>
      <c r="AE1101" s="229"/>
      <c r="AF1101" s="229"/>
      <c r="AG1101" s="229"/>
      <c r="AH1101" s="231"/>
    </row>
    <row r="1102" spans="2:34">
      <c r="B1102" s="229"/>
      <c r="C1102" s="229"/>
      <c r="D1102" s="229"/>
      <c r="E1102" s="229"/>
      <c r="F1102" s="229"/>
      <c r="G1102" s="229"/>
      <c r="H1102" s="229"/>
      <c r="I1102" s="229"/>
      <c r="J1102" s="229"/>
      <c r="K1102" s="229"/>
      <c r="L1102" s="229"/>
      <c r="M1102" s="229"/>
      <c r="N1102" s="229"/>
      <c r="O1102" s="229"/>
      <c r="P1102" s="229"/>
      <c r="Q1102" s="229"/>
      <c r="R1102" s="229"/>
      <c r="S1102" s="229"/>
      <c r="T1102" s="229"/>
      <c r="U1102" s="229"/>
      <c r="V1102" s="229"/>
      <c r="W1102" s="229"/>
      <c r="X1102" s="229"/>
      <c r="Y1102" s="229"/>
      <c r="Z1102" s="229"/>
      <c r="AA1102" s="229"/>
      <c r="AB1102" s="229"/>
      <c r="AC1102" s="229"/>
      <c r="AD1102" s="229"/>
      <c r="AE1102" s="229"/>
      <c r="AF1102" s="229"/>
      <c r="AG1102" s="229"/>
      <c r="AH1102" s="231"/>
    </row>
    <row r="1103" spans="2:34">
      <c r="B1103" s="229"/>
      <c r="C1103" s="229"/>
      <c r="D1103" s="229"/>
      <c r="E1103" s="229"/>
      <c r="F1103" s="229"/>
      <c r="G1103" s="229"/>
      <c r="H1103" s="229"/>
      <c r="I1103" s="229"/>
      <c r="J1103" s="229"/>
      <c r="K1103" s="229"/>
      <c r="L1103" s="229"/>
      <c r="M1103" s="229"/>
      <c r="N1103" s="229"/>
      <c r="O1103" s="229"/>
      <c r="P1103" s="229"/>
      <c r="Q1103" s="229"/>
      <c r="R1103" s="229"/>
      <c r="S1103" s="229"/>
      <c r="T1103" s="229"/>
      <c r="U1103" s="229"/>
      <c r="V1103" s="229"/>
      <c r="W1103" s="229"/>
      <c r="X1103" s="229"/>
      <c r="Y1103" s="229"/>
      <c r="Z1103" s="229"/>
      <c r="AA1103" s="229"/>
      <c r="AB1103" s="229"/>
      <c r="AC1103" s="229"/>
      <c r="AD1103" s="229"/>
      <c r="AE1103" s="229"/>
      <c r="AF1103" s="229"/>
      <c r="AG1103" s="229"/>
      <c r="AH1103" s="231"/>
    </row>
    <row r="1104" spans="2:34">
      <c r="B1104" s="229"/>
      <c r="C1104" s="229"/>
      <c r="D1104" s="229"/>
      <c r="E1104" s="229"/>
      <c r="F1104" s="229"/>
      <c r="G1104" s="229"/>
      <c r="H1104" s="229"/>
      <c r="I1104" s="229"/>
      <c r="J1104" s="229"/>
      <c r="K1104" s="229"/>
      <c r="L1104" s="229"/>
      <c r="M1104" s="229"/>
      <c r="N1104" s="229"/>
      <c r="O1104" s="229"/>
      <c r="P1104" s="229"/>
      <c r="Q1104" s="229"/>
      <c r="R1104" s="229"/>
      <c r="S1104" s="229"/>
      <c r="T1104" s="229"/>
      <c r="U1104" s="229"/>
      <c r="V1104" s="229"/>
      <c r="W1104" s="229"/>
      <c r="X1104" s="229"/>
      <c r="Y1104" s="229"/>
      <c r="Z1104" s="229"/>
      <c r="AA1104" s="229"/>
      <c r="AB1104" s="229"/>
      <c r="AC1104" s="229"/>
      <c r="AD1104" s="229"/>
      <c r="AE1104" s="229"/>
      <c r="AF1104" s="229"/>
      <c r="AG1104" s="229"/>
      <c r="AH1104" s="231"/>
    </row>
    <row r="1105" spans="2:34">
      <c r="B1105" s="229"/>
      <c r="C1105" s="229"/>
      <c r="D1105" s="229"/>
      <c r="E1105" s="229"/>
      <c r="F1105" s="229"/>
      <c r="G1105" s="229"/>
      <c r="H1105" s="229"/>
      <c r="I1105" s="229"/>
      <c r="J1105" s="229"/>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31"/>
    </row>
    <row r="1106" spans="2:34">
      <c r="B1106" s="229"/>
      <c r="C1106" s="229"/>
      <c r="D1106" s="229"/>
      <c r="E1106" s="229"/>
      <c r="F1106" s="229"/>
      <c r="G1106" s="229"/>
      <c r="H1106" s="229"/>
      <c r="I1106" s="229"/>
      <c r="J1106" s="229"/>
      <c r="K1106" s="229"/>
      <c r="L1106" s="229"/>
      <c r="M1106" s="229"/>
      <c r="N1106" s="229"/>
      <c r="O1106" s="229"/>
      <c r="P1106" s="229"/>
      <c r="Q1106" s="229"/>
      <c r="R1106" s="229"/>
      <c r="S1106" s="229"/>
      <c r="T1106" s="229"/>
      <c r="U1106" s="229"/>
      <c r="V1106" s="229"/>
      <c r="W1106" s="229"/>
      <c r="X1106" s="229"/>
      <c r="Y1106" s="229"/>
      <c r="Z1106" s="229"/>
      <c r="AA1106" s="229"/>
      <c r="AB1106" s="229"/>
      <c r="AC1106" s="229"/>
      <c r="AD1106" s="229"/>
      <c r="AE1106" s="229"/>
      <c r="AF1106" s="229"/>
      <c r="AG1106" s="229"/>
      <c r="AH1106" s="231"/>
    </row>
    <row r="1107" spans="2:34">
      <c r="B1107" s="229"/>
      <c r="C1107" s="229"/>
      <c r="D1107" s="229"/>
      <c r="E1107" s="229"/>
      <c r="F1107" s="229"/>
      <c r="G1107" s="229"/>
      <c r="H1107" s="229"/>
      <c r="I1107" s="229"/>
      <c r="J1107" s="229"/>
      <c r="K1107" s="229"/>
      <c r="L1107" s="229"/>
      <c r="M1107" s="229"/>
      <c r="N1107" s="229"/>
      <c r="O1107" s="229"/>
      <c r="P1107" s="229"/>
      <c r="Q1107" s="229"/>
      <c r="R1107" s="229"/>
      <c r="S1107" s="229"/>
      <c r="T1107" s="229"/>
      <c r="U1107" s="229"/>
      <c r="V1107" s="229"/>
      <c r="W1107" s="229"/>
      <c r="X1107" s="229"/>
      <c r="Y1107" s="229"/>
      <c r="Z1107" s="229"/>
      <c r="AA1107" s="229"/>
      <c r="AB1107" s="229"/>
      <c r="AC1107" s="229"/>
      <c r="AD1107" s="229"/>
      <c r="AE1107" s="229"/>
      <c r="AF1107" s="229"/>
      <c r="AG1107" s="229"/>
      <c r="AH1107" s="231"/>
    </row>
    <row r="1108" spans="2:34">
      <c r="B1108" s="229"/>
      <c r="C1108" s="229"/>
      <c r="D1108" s="229"/>
      <c r="E1108" s="229"/>
      <c r="F1108" s="229"/>
      <c r="G1108" s="229"/>
      <c r="H1108" s="229"/>
      <c r="I1108" s="229"/>
      <c r="J1108" s="229"/>
      <c r="K1108" s="229"/>
      <c r="L1108" s="229"/>
      <c r="M1108" s="229"/>
      <c r="N1108" s="229"/>
      <c r="O1108" s="229"/>
      <c r="P1108" s="229"/>
      <c r="Q1108" s="229"/>
      <c r="R1108" s="229"/>
      <c r="S1108" s="229"/>
      <c r="T1108" s="229"/>
      <c r="U1108" s="229"/>
      <c r="V1108" s="229"/>
      <c r="W1108" s="229"/>
      <c r="X1108" s="229"/>
      <c r="Y1108" s="229"/>
      <c r="Z1108" s="229"/>
      <c r="AA1108" s="229"/>
      <c r="AB1108" s="229"/>
      <c r="AC1108" s="229"/>
      <c r="AD1108" s="229"/>
      <c r="AE1108" s="229"/>
      <c r="AF1108" s="229"/>
      <c r="AG1108" s="229"/>
      <c r="AH1108" s="231"/>
    </row>
    <row r="1109" spans="2:34">
      <c r="B1109" s="229"/>
      <c r="C1109" s="229"/>
      <c r="D1109" s="229"/>
      <c r="E1109" s="229"/>
      <c r="F1109" s="229"/>
      <c r="G1109" s="229"/>
      <c r="H1109" s="229"/>
      <c r="I1109" s="229"/>
      <c r="J1109" s="229"/>
      <c r="K1109" s="229"/>
      <c r="L1109" s="229"/>
      <c r="M1109" s="229"/>
      <c r="N1109" s="229"/>
      <c r="O1109" s="229"/>
      <c r="P1109" s="229"/>
      <c r="Q1109" s="229"/>
      <c r="R1109" s="229"/>
      <c r="S1109" s="229"/>
      <c r="T1109" s="229"/>
      <c r="U1109" s="229"/>
      <c r="V1109" s="229"/>
      <c r="W1109" s="229"/>
      <c r="X1109" s="229"/>
      <c r="Y1109" s="229"/>
      <c r="Z1109" s="229"/>
      <c r="AA1109" s="229"/>
      <c r="AB1109" s="229"/>
      <c r="AC1109" s="229"/>
      <c r="AD1109" s="229"/>
      <c r="AE1109" s="229"/>
      <c r="AF1109" s="229"/>
      <c r="AG1109" s="229"/>
      <c r="AH1109" s="231"/>
    </row>
    <row r="1110" spans="2:34">
      <c r="B1110" s="229"/>
      <c r="C1110" s="229"/>
      <c r="D1110" s="229"/>
      <c r="E1110" s="229"/>
      <c r="F1110" s="229"/>
      <c r="G1110" s="229"/>
      <c r="H1110" s="229"/>
      <c r="I1110" s="229"/>
      <c r="J1110" s="229"/>
      <c r="K1110" s="229"/>
      <c r="L1110" s="229"/>
      <c r="M1110" s="229"/>
      <c r="N1110" s="229"/>
      <c r="O1110" s="229"/>
      <c r="P1110" s="229"/>
      <c r="Q1110" s="229"/>
      <c r="R1110" s="229"/>
      <c r="S1110" s="229"/>
      <c r="T1110" s="229"/>
      <c r="U1110" s="229"/>
      <c r="V1110" s="229"/>
      <c r="W1110" s="229"/>
      <c r="X1110" s="229"/>
      <c r="Y1110" s="229"/>
      <c r="Z1110" s="229"/>
      <c r="AA1110" s="229"/>
      <c r="AB1110" s="229"/>
      <c r="AC1110" s="229"/>
      <c r="AD1110" s="229"/>
      <c r="AE1110" s="229"/>
      <c r="AF1110" s="229"/>
      <c r="AG1110" s="229"/>
      <c r="AH1110" s="231"/>
    </row>
    <row r="1111" spans="2:34">
      <c r="B1111" s="229"/>
      <c r="C1111" s="229"/>
      <c r="D1111" s="229"/>
      <c r="E1111" s="229"/>
      <c r="F1111" s="229"/>
      <c r="G1111" s="229"/>
      <c r="H1111" s="229"/>
      <c r="I1111" s="229"/>
      <c r="J1111" s="229"/>
      <c r="K1111" s="229"/>
      <c r="L1111" s="229"/>
      <c r="M1111" s="229"/>
      <c r="N1111" s="229"/>
      <c r="O1111" s="229"/>
      <c r="P1111" s="229"/>
      <c r="Q1111" s="229"/>
      <c r="R1111" s="229"/>
      <c r="S1111" s="229"/>
      <c r="T1111" s="229"/>
      <c r="U1111" s="229"/>
      <c r="V1111" s="229"/>
      <c r="W1111" s="229"/>
      <c r="X1111" s="229"/>
      <c r="Y1111" s="229"/>
      <c r="Z1111" s="229"/>
      <c r="AA1111" s="229"/>
      <c r="AB1111" s="229"/>
      <c r="AC1111" s="229"/>
      <c r="AD1111" s="229"/>
      <c r="AE1111" s="229"/>
      <c r="AF1111" s="229"/>
      <c r="AG1111" s="229"/>
      <c r="AH1111" s="231"/>
    </row>
    <row r="1112" spans="2:34">
      <c r="B1112" s="229"/>
      <c r="C1112" s="229"/>
      <c r="D1112" s="229"/>
      <c r="E1112" s="229"/>
      <c r="F1112" s="229"/>
      <c r="G1112" s="229"/>
      <c r="H1112" s="229"/>
      <c r="I1112" s="229"/>
      <c r="J1112" s="229"/>
      <c r="K1112" s="229"/>
      <c r="L1112" s="229"/>
      <c r="M1112" s="229"/>
      <c r="N1112" s="229"/>
      <c r="O1112" s="229"/>
      <c r="P1112" s="229"/>
      <c r="Q1112" s="229"/>
      <c r="R1112" s="229"/>
      <c r="S1112" s="229"/>
      <c r="T1112" s="229"/>
      <c r="U1112" s="229"/>
      <c r="V1112" s="229"/>
      <c r="W1112" s="229"/>
      <c r="X1112" s="229"/>
      <c r="Y1112" s="229"/>
      <c r="Z1112" s="229"/>
      <c r="AA1112" s="229"/>
      <c r="AB1112" s="229"/>
      <c r="AC1112" s="229"/>
      <c r="AD1112" s="229"/>
      <c r="AE1112" s="229"/>
      <c r="AF1112" s="229"/>
      <c r="AG1112" s="229"/>
      <c r="AH1112" s="231"/>
    </row>
    <row r="1113" spans="2:34">
      <c r="B1113" s="229"/>
      <c r="C1113" s="229"/>
      <c r="D1113" s="229"/>
      <c r="E1113" s="229"/>
      <c r="F1113" s="229"/>
      <c r="G1113" s="229"/>
      <c r="H1113" s="229"/>
      <c r="I1113" s="229"/>
      <c r="J1113" s="229"/>
      <c r="K1113" s="229"/>
      <c r="L1113" s="229"/>
      <c r="M1113" s="229"/>
      <c r="N1113" s="229"/>
      <c r="O1113" s="229"/>
      <c r="P1113" s="229"/>
      <c r="Q1113" s="229"/>
      <c r="R1113" s="229"/>
      <c r="S1113" s="229"/>
      <c r="T1113" s="229"/>
      <c r="U1113" s="229"/>
      <c r="V1113" s="229"/>
      <c r="W1113" s="229"/>
      <c r="X1113" s="229"/>
      <c r="Y1113" s="229"/>
      <c r="Z1113" s="229"/>
      <c r="AA1113" s="229"/>
      <c r="AB1113" s="229"/>
      <c r="AC1113" s="229"/>
      <c r="AD1113" s="229"/>
      <c r="AE1113" s="229"/>
      <c r="AF1113" s="229"/>
      <c r="AG1113" s="229"/>
      <c r="AH1113" s="231"/>
    </row>
    <row r="1114" spans="2:34">
      <c r="B1114" s="229"/>
      <c r="C1114" s="229"/>
      <c r="D1114" s="229"/>
      <c r="E1114" s="229"/>
      <c r="F1114" s="229"/>
      <c r="G1114" s="229"/>
      <c r="H1114" s="229"/>
      <c r="I1114" s="229"/>
      <c r="J1114" s="229"/>
      <c r="K1114" s="229"/>
      <c r="L1114" s="229"/>
      <c r="M1114" s="229"/>
      <c r="N1114" s="229"/>
      <c r="O1114" s="229"/>
      <c r="P1114" s="229"/>
      <c r="Q1114" s="229"/>
      <c r="R1114" s="229"/>
      <c r="S1114" s="229"/>
      <c r="T1114" s="229"/>
      <c r="U1114" s="229"/>
      <c r="V1114" s="229"/>
      <c r="W1114" s="229"/>
      <c r="X1114" s="229"/>
      <c r="Y1114" s="229"/>
      <c r="Z1114" s="229"/>
      <c r="AA1114" s="229"/>
      <c r="AB1114" s="229"/>
      <c r="AC1114" s="229"/>
      <c r="AD1114" s="229"/>
      <c r="AE1114" s="229"/>
      <c r="AF1114" s="229"/>
      <c r="AG1114" s="229"/>
      <c r="AH1114" s="231"/>
    </row>
    <row r="1115" spans="2:34">
      <c r="B1115" s="229"/>
      <c r="C1115" s="229"/>
      <c r="D1115" s="229"/>
      <c r="E1115" s="229"/>
      <c r="F1115" s="229"/>
      <c r="G1115" s="229"/>
      <c r="H1115" s="229"/>
      <c r="I1115" s="229"/>
      <c r="J1115" s="229"/>
      <c r="K1115" s="229"/>
      <c r="L1115" s="229"/>
      <c r="M1115" s="229"/>
      <c r="N1115" s="229"/>
      <c r="O1115" s="229"/>
      <c r="P1115" s="229"/>
      <c r="Q1115" s="229"/>
      <c r="R1115" s="229"/>
      <c r="S1115" s="229"/>
      <c r="T1115" s="229"/>
      <c r="U1115" s="229"/>
      <c r="V1115" s="229"/>
      <c r="W1115" s="229"/>
      <c r="X1115" s="229"/>
      <c r="Y1115" s="229"/>
      <c r="Z1115" s="229"/>
      <c r="AA1115" s="229"/>
      <c r="AB1115" s="229"/>
      <c r="AC1115" s="229"/>
      <c r="AD1115" s="229"/>
      <c r="AE1115" s="229"/>
      <c r="AF1115" s="229"/>
      <c r="AG1115" s="229"/>
      <c r="AH1115" s="231"/>
    </row>
    <row r="1116" spans="2:34">
      <c r="B1116" s="229"/>
      <c r="C1116" s="229"/>
      <c r="D1116" s="229"/>
      <c r="E1116" s="229"/>
      <c r="F1116" s="229"/>
      <c r="G1116" s="229"/>
      <c r="H1116" s="229"/>
      <c r="I1116" s="229"/>
      <c r="J1116" s="229"/>
      <c r="K1116" s="229"/>
      <c r="L1116" s="229"/>
      <c r="M1116" s="229"/>
      <c r="N1116" s="229"/>
      <c r="O1116" s="229"/>
      <c r="P1116" s="229"/>
      <c r="Q1116" s="229"/>
      <c r="R1116" s="229"/>
      <c r="S1116" s="229"/>
      <c r="T1116" s="229"/>
      <c r="U1116" s="229"/>
      <c r="V1116" s="229"/>
      <c r="W1116" s="229"/>
      <c r="X1116" s="229"/>
      <c r="Y1116" s="229"/>
      <c r="Z1116" s="229"/>
      <c r="AA1116" s="229"/>
      <c r="AB1116" s="229"/>
      <c r="AC1116" s="229"/>
      <c r="AD1116" s="229"/>
      <c r="AE1116" s="229"/>
      <c r="AF1116" s="229"/>
      <c r="AG1116" s="229"/>
      <c r="AH1116" s="231"/>
    </row>
    <row r="1117" spans="2:34">
      <c r="B1117" s="229"/>
      <c r="C1117" s="229"/>
      <c r="D1117" s="229"/>
      <c r="E1117" s="229"/>
      <c r="F1117" s="229"/>
      <c r="G1117" s="229"/>
      <c r="H1117" s="229"/>
      <c r="I1117" s="229"/>
      <c r="J1117" s="229"/>
      <c r="K1117" s="229"/>
      <c r="L1117" s="229"/>
      <c r="M1117" s="229"/>
      <c r="N1117" s="229"/>
      <c r="O1117" s="229"/>
      <c r="P1117" s="229"/>
      <c r="Q1117" s="229"/>
      <c r="R1117" s="229"/>
      <c r="S1117" s="229"/>
      <c r="T1117" s="229"/>
      <c r="U1117" s="229"/>
      <c r="V1117" s="229"/>
      <c r="W1117" s="229"/>
      <c r="X1117" s="229"/>
      <c r="Y1117" s="229"/>
      <c r="Z1117" s="229"/>
      <c r="AA1117" s="229"/>
      <c r="AB1117" s="229"/>
      <c r="AC1117" s="229"/>
      <c r="AD1117" s="229"/>
      <c r="AE1117" s="229"/>
      <c r="AF1117" s="229"/>
      <c r="AG1117" s="229"/>
      <c r="AH1117" s="231"/>
    </row>
    <row r="1118" spans="2:34">
      <c r="B1118" s="229"/>
      <c r="C1118" s="229"/>
      <c r="D1118" s="229"/>
      <c r="E1118" s="229"/>
      <c r="F1118" s="229"/>
      <c r="G1118" s="229"/>
      <c r="H1118" s="229"/>
      <c r="I1118" s="229"/>
      <c r="J1118" s="229"/>
      <c r="K1118" s="229"/>
      <c r="L1118" s="229"/>
      <c r="M1118" s="229"/>
      <c r="N1118" s="229"/>
      <c r="O1118" s="229"/>
      <c r="P1118" s="229"/>
      <c r="Q1118" s="229"/>
      <c r="R1118" s="229"/>
      <c r="S1118" s="229"/>
      <c r="T1118" s="229"/>
      <c r="U1118" s="229"/>
      <c r="V1118" s="229"/>
      <c r="W1118" s="229"/>
      <c r="X1118" s="229"/>
      <c r="Y1118" s="229"/>
      <c r="Z1118" s="229"/>
      <c r="AA1118" s="229"/>
      <c r="AB1118" s="229"/>
      <c r="AC1118" s="229"/>
      <c r="AD1118" s="229"/>
      <c r="AE1118" s="229"/>
      <c r="AF1118" s="229"/>
      <c r="AG1118" s="229"/>
      <c r="AH1118" s="231"/>
    </row>
    <row r="1119" spans="2:34">
      <c r="B1119" s="229"/>
      <c r="C1119" s="229"/>
      <c r="D1119" s="229"/>
      <c r="E1119" s="229"/>
      <c r="F1119" s="229"/>
      <c r="G1119" s="229"/>
      <c r="H1119" s="229"/>
      <c r="I1119" s="229"/>
      <c r="J1119" s="229"/>
      <c r="K1119" s="229"/>
      <c r="L1119" s="229"/>
      <c r="M1119" s="229"/>
      <c r="N1119" s="229"/>
      <c r="O1119" s="229"/>
      <c r="P1119" s="229"/>
      <c r="Q1119" s="229"/>
      <c r="R1119" s="229"/>
      <c r="S1119" s="229"/>
      <c r="T1119" s="229"/>
      <c r="U1119" s="229"/>
      <c r="V1119" s="229"/>
      <c r="W1119" s="229"/>
      <c r="X1119" s="229"/>
      <c r="Y1119" s="229"/>
      <c r="Z1119" s="229"/>
      <c r="AA1119" s="229"/>
      <c r="AB1119" s="229"/>
      <c r="AC1119" s="229"/>
      <c r="AD1119" s="229"/>
      <c r="AE1119" s="229"/>
      <c r="AF1119" s="229"/>
      <c r="AG1119" s="229"/>
      <c r="AH1119" s="231"/>
    </row>
    <row r="1120" spans="2:34">
      <c r="B1120" s="229"/>
      <c r="C1120" s="229"/>
      <c r="D1120" s="229"/>
      <c r="E1120" s="229"/>
      <c r="F1120" s="229"/>
      <c r="G1120" s="229"/>
      <c r="H1120" s="229"/>
      <c r="I1120" s="229"/>
      <c r="J1120" s="229"/>
      <c r="K1120" s="229"/>
      <c r="L1120" s="229"/>
      <c r="M1120" s="229"/>
      <c r="N1120" s="229"/>
      <c r="O1120" s="229"/>
      <c r="P1120" s="229"/>
      <c r="Q1120" s="229"/>
      <c r="R1120" s="229"/>
      <c r="S1120" s="229"/>
      <c r="T1120" s="229"/>
      <c r="U1120" s="229"/>
      <c r="V1120" s="229"/>
      <c r="W1120" s="229"/>
      <c r="X1120" s="229"/>
      <c r="Y1120" s="229"/>
      <c r="Z1120" s="229"/>
      <c r="AA1120" s="229"/>
      <c r="AB1120" s="229"/>
      <c r="AC1120" s="229"/>
      <c r="AD1120" s="229"/>
      <c r="AE1120" s="229"/>
      <c r="AF1120" s="229"/>
      <c r="AG1120" s="229"/>
      <c r="AH1120" s="231"/>
    </row>
    <row r="1121" spans="2:34">
      <c r="B1121" s="229"/>
      <c r="C1121" s="229"/>
      <c r="D1121" s="229"/>
      <c r="E1121" s="229"/>
      <c r="F1121" s="229"/>
      <c r="G1121" s="229"/>
      <c r="H1121" s="229"/>
      <c r="I1121" s="229"/>
      <c r="J1121" s="229"/>
      <c r="K1121" s="229"/>
      <c r="L1121" s="229"/>
      <c r="M1121" s="229"/>
      <c r="N1121" s="229"/>
      <c r="O1121" s="229"/>
      <c r="P1121" s="229"/>
      <c r="Q1121" s="229"/>
      <c r="R1121" s="229"/>
      <c r="S1121" s="229"/>
      <c r="T1121" s="229"/>
      <c r="U1121" s="229"/>
      <c r="V1121" s="229"/>
      <c r="W1121" s="229"/>
      <c r="X1121" s="229"/>
      <c r="Y1121" s="229"/>
      <c r="Z1121" s="229"/>
      <c r="AA1121" s="229"/>
      <c r="AB1121" s="229"/>
      <c r="AC1121" s="229"/>
      <c r="AD1121" s="229"/>
      <c r="AE1121" s="229"/>
      <c r="AF1121" s="229"/>
      <c r="AG1121" s="229"/>
      <c r="AH1121" s="231"/>
    </row>
    <row r="1122" spans="2:34">
      <c r="B1122" s="229"/>
      <c r="C1122" s="229"/>
      <c r="D1122" s="229"/>
      <c r="E1122" s="229"/>
      <c r="F1122" s="229"/>
      <c r="G1122" s="229"/>
      <c r="H1122" s="229"/>
      <c r="I1122" s="229"/>
      <c r="J1122" s="229"/>
      <c r="K1122" s="229"/>
      <c r="L1122" s="229"/>
      <c r="M1122" s="229"/>
      <c r="N1122" s="229"/>
      <c r="O1122" s="229"/>
      <c r="P1122" s="229"/>
      <c r="Q1122" s="229"/>
      <c r="R1122" s="229"/>
      <c r="S1122" s="229"/>
      <c r="T1122" s="229"/>
      <c r="U1122" s="229"/>
      <c r="V1122" s="229"/>
      <c r="W1122" s="229"/>
      <c r="X1122" s="229"/>
      <c r="Y1122" s="229"/>
      <c r="Z1122" s="229"/>
      <c r="AA1122" s="229"/>
      <c r="AB1122" s="229"/>
      <c r="AC1122" s="229"/>
      <c r="AD1122" s="229"/>
      <c r="AE1122" s="229"/>
      <c r="AF1122" s="229"/>
      <c r="AG1122" s="229"/>
      <c r="AH1122" s="231"/>
    </row>
    <row r="1123" spans="2:34">
      <c r="B1123" s="229"/>
      <c r="C1123" s="229"/>
      <c r="D1123" s="229"/>
      <c r="E1123" s="229"/>
      <c r="F1123" s="229"/>
      <c r="G1123" s="229"/>
      <c r="H1123" s="229"/>
      <c r="I1123" s="229"/>
      <c r="J1123" s="229"/>
      <c r="K1123" s="229"/>
      <c r="L1123" s="229"/>
      <c r="M1123" s="229"/>
      <c r="N1123" s="229"/>
      <c r="O1123" s="229"/>
      <c r="P1123" s="229"/>
      <c r="Q1123" s="229"/>
      <c r="R1123" s="229"/>
      <c r="S1123" s="229"/>
      <c r="T1123" s="229"/>
      <c r="U1123" s="229"/>
      <c r="V1123" s="229"/>
      <c r="W1123" s="229"/>
      <c r="X1123" s="229"/>
      <c r="Y1123" s="229"/>
      <c r="Z1123" s="229"/>
      <c r="AA1123" s="229"/>
      <c r="AB1123" s="229"/>
      <c r="AC1123" s="229"/>
      <c r="AD1123" s="229"/>
      <c r="AE1123" s="229"/>
      <c r="AF1123" s="229"/>
      <c r="AG1123" s="229"/>
      <c r="AH1123" s="231"/>
    </row>
    <row r="1124" spans="2:34">
      <c r="B1124" s="229"/>
      <c r="C1124" s="229"/>
      <c r="D1124" s="229"/>
      <c r="E1124" s="229"/>
      <c r="F1124" s="229"/>
      <c r="G1124" s="229"/>
      <c r="H1124" s="229"/>
      <c r="I1124" s="229"/>
      <c r="J1124" s="229"/>
      <c r="K1124" s="229"/>
      <c r="L1124" s="229"/>
      <c r="M1124" s="229"/>
      <c r="N1124" s="229"/>
      <c r="O1124" s="229"/>
      <c r="P1124" s="229"/>
      <c r="Q1124" s="229"/>
      <c r="R1124" s="229"/>
      <c r="S1124" s="229"/>
      <c r="T1124" s="229"/>
      <c r="U1124" s="229"/>
      <c r="V1124" s="229"/>
      <c r="W1124" s="229"/>
      <c r="X1124" s="229"/>
      <c r="Y1124" s="229"/>
      <c r="Z1124" s="229"/>
      <c r="AA1124" s="229"/>
      <c r="AB1124" s="229"/>
      <c r="AC1124" s="229"/>
      <c r="AD1124" s="229"/>
      <c r="AE1124" s="229"/>
      <c r="AF1124" s="229"/>
      <c r="AG1124" s="229"/>
      <c r="AH1124" s="231"/>
    </row>
    <row r="1125" spans="2:34">
      <c r="B1125" s="229"/>
      <c r="C1125" s="229"/>
      <c r="D1125" s="229"/>
      <c r="E1125" s="229"/>
      <c r="F1125" s="229"/>
      <c r="G1125" s="229"/>
      <c r="H1125" s="229"/>
      <c r="I1125" s="229"/>
      <c r="J1125" s="229"/>
      <c r="K1125" s="229"/>
      <c r="L1125" s="229"/>
      <c r="M1125" s="229"/>
      <c r="N1125" s="229"/>
      <c r="O1125" s="229"/>
      <c r="P1125" s="229"/>
      <c r="Q1125" s="229"/>
      <c r="R1125" s="229"/>
      <c r="S1125" s="229"/>
      <c r="T1125" s="229"/>
      <c r="U1125" s="229"/>
      <c r="V1125" s="229"/>
      <c r="W1125" s="229"/>
      <c r="X1125" s="229"/>
      <c r="Y1125" s="229"/>
      <c r="Z1125" s="229"/>
      <c r="AA1125" s="229"/>
      <c r="AB1125" s="229"/>
      <c r="AC1125" s="229"/>
      <c r="AD1125" s="229"/>
      <c r="AE1125" s="229"/>
      <c r="AF1125" s="229"/>
      <c r="AG1125" s="229"/>
      <c r="AH1125" s="231"/>
    </row>
    <row r="1126" spans="2:34">
      <c r="B1126" s="229"/>
      <c r="C1126" s="229"/>
      <c r="D1126" s="229"/>
      <c r="E1126" s="229"/>
      <c r="F1126" s="229"/>
      <c r="G1126" s="229"/>
      <c r="H1126" s="229"/>
      <c r="I1126" s="229"/>
      <c r="J1126" s="229"/>
      <c r="K1126" s="229"/>
      <c r="L1126" s="229"/>
      <c r="M1126" s="229"/>
      <c r="N1126" s="229"/>
      <c r="O1126" s="229"/>
      <c r="P1126" s="229"/>
      <c r="Q1126" s="229"/>
      <c r="R1126" s="229"/>
      <c r="S1126" s="229"/>
      <c r="T1126" s="229"/>
      <c r="U1126" s="229"/>
      <c r="V1126" s="229"/>
      <c r="W1126" s="229"/>
      <c r="X1126" s="229"/>
      <c r="Y1126" s="229"/>
      <c r="Z1126" s="229"/>
      <c r="AA1126" s="229"/>
      <c r="AB1126" s="229"/>
      <c r="AC1126" s="229"/>
      <c r="AD1126" s="229"/>
      <c r="AE1126" s="229"/>
      <c r="AF1126" s="229"/>
      <c r="AG1126" s="229"/>
      <c r="AH1126" s="231"/>
    </row>
    <row r="1127" spans="2:34">
      <c r="B1127" s="229"/>
      <c r="C1127" s="229"/>
      <c r="D1127" s="229"/>
      <c r="E1127" s="229"/>
      <c r="F1127" s="229"/>
      <c r="G1127" s="229"/>
      <c r="H1127" s="229"/>
      <c r="I1127" s="229"/>
      <c r="J1127" s="229"/>
      <c r="K1127" s="229"/>
      <c r="L1127" s="229"/>
      <c r="M1127" s="229"/>
      <c r="N1127" s="229"/>
      <c r="O1127" s="229"/>
      <c r="P1127" s="229"/>
      <c r="Q1127" s="229"/>
      <c r="R1127" s="229"/>
      <c r="S1127" s="229"/>
      <c r="T1127" s="229"/>
      <c r="U1127" s="229"/>
      <c r="V1127" s="229"/>
      <c r="W1127" s="229"/>
      <c r="X1127" s="229"/>
      <c r="Y1127" s="229"/>
      <c r="Z1127" s="229"/>
      <c r="AA1127" s="229"/>
      <c r="AB1127" s="229"/>
      <c r="AC1127" s="229"/>
      <c r="AD1127" s="229"/>
      <c r="AE1127" s="229"/>
      <c r="AF1127" s="229"/>
      <c r="AG1127" s="229"/>
      <c r="AH1127" s="231"/>
    </row>
    <row r="1128" spans="2:34">
      <c r="B1128" s="229"/>
      <c r="C1128" s="229"/>
      <c r="D1128" s="229"/>
      <c r="E1128" s="229"/>
      <c r="F1128" s="229"/>
      <c r="G1128" s="229"/>
      <c r="H1128" s="229"/>
      <c r="I1128" s="229"/>
      <c r="J1128" s="229"/>
      <c r="K1128" s="229"/>
      <c r="L1128" s="229"/>
      <c r="M1128" s="229"/>
      <c r="N1128" s="229"/>
      <c r="O1128" s="229"/>
      <c r="P1128" s="229"/>
      <c r="Q1128" s="229"/>
      <c r="R1128" s="229"/>
      <c r="S1128" s="229"/>
      <c r="T1128" s="229"/>
      <c r="U1128" s="229"/>
      <c r="V1128" s="229"/>
      <c r="W1128" s="229"/>
      <c r="X1128" s="229"/>
      <c r="Y1128" s="229"/>
      <c r="Z1128" s="229"/>
      <c r="AA1128" s="229"/>
      <c r="AB1128" s="229"/>
      <c r="AC1128" s="229"/>
      <c r="AD1128" s="229"/>
      <c r="AE1128" s="229"/>
      <c r="AF1128" s="229"/>
      <c r="AG1128" s="229"/>
      <c r="AH1128" s="231"/>
    </row>
    <row r="1129" spans="2:34">
      <c r="B1129" s="229"/>
      <c r="C1129" s="229"/>
      <c r="D1129" s="229"/>
      <c r="E1129" s="229"/>
      <c r="F1129" s="229"/>
      <c r="G1129" s="229"/>
      <c r="H1129" s="229"/>
      <c r="I1129" s="229"/>
      <c r="J1129" s="229"/>
      <c r="K1129" s="229"/>
      <c r="L1129" s="229"/>
      <c r="M1129" s="229"/>
      <c r="N1129" s="229"/>
      <c r="O1129" s="229"/>
      <c r="P1129" s="229"/>
      <c r="Q1129" s="229"/>
      <c r="R1129" s="229"/>
      <c r="S1129" s="229"/>
      <c r="T1129" s="229"/>
      <c r="U1129" s="229"/>
      <c r="V1129" s="229"/>
      <c r="W1129" s="229"/>
      <c r="X1129" s="229"/>
      <c r="Y1129" s="229"/>
      <c r="Z1129" s="229"/>
      <c r="AA1129" s="229"/>
      <c r="AB1129" s="229"/>
      <c r="AC1129" s="229"/>
      <c r="AD1129" s="229"/>
      <c r="AE1129" s="229"/>
      <c r="AF1129" s="229"/>
      <c r="AG1129" s="229"/>
      <c r="AH1129" s="231"/>
    </row>
    <row r="1130" spans="2:34">
      <c r="B1130" s="229"/>
      <c r="C1130" s="229"/>
      <c r="D1130" s="229"/>
      <c r="E1130" s="229"/>
      <c r="F1130" s="229"/>
      <c r="G1130" s="229"/>
      <c r="H1130" s="229"/>
      <c r="I1130" s="229"/>
      <c r="J1130" s="229"/>
      <c r="K1130" s="229"/>
      <c r="L1130" s="229"/>
      <c r="M1130" s="229"/>
      <c r="N1130" s="229"/>
      <c r="O1130" s="229"/>
      <c r="P1130" s="229"/>
      <c r="Q1130" s="229"/>
      <c r="R1130" s="229"/>
      <c r="S1130" s="229"/>
      <c r="T1130" s="229"/>
      <c r="U1130" s="229"/>
      <c r="V1130" s="229"/>
      <c r="W1130" s="229"/>
      <c r="X1130" s="229"/>
      <c r="Y1130" s="229"/>
      <c r="Z1130" s="229"/>
      <c r="AA1130" s="229"/>
      <c r="AB1130" s="229"/>
      <c r="AC1130" s="229"/>
      <c r="AD1130" s="229"/>
      <c r="AE1130" s="229"/>
      <c r="AF1130" s="229"/>
      <c r="AG1130" s="229"/>
      <c r="AH1130" s="231"/>
    </row>
    <row r="1131" spans="2:34">
      <c r="B1131" s="229"/>
      <c r="C1131" s="229"/>
      <c r="D1131" s="229"/>
      <c r="E1131" s="229"/>
      <c r="F1131" s="229"/>
      <c r="G1131" s="229"/>
      <c r="H1131" s="229"/>
      <c r="I1131" s="229"/>
      <c r="J1131" s="229"/>
      <c r="K1131" s="229"/>
      <c r="L1131" s="229"/>
      <c r="M1131" s="229"/>
      <c r="N1131" s="229"/>
      <c r="O1131" s="229"/>
      <c r="P1131" s="229"/>
      <c r="Q1131" s="229"/>
      <c r="R1131" s="229"/>
      <c r="S1131" s="229"/>
      <c r="T1131" s="229"/>
      <c r="U1131" s="229"/>
      <c r="V1131" s="229"/>
      <c r="W1131" s="229"/>
      <c r="X1131" s="229"/>
      <c r="Y1131" s="229"/>
      <c r="Z1131" s="229"/>
      <c r="AA1131" s="229"/>
      <c r="AB1131" s="229"/>
      <c r="AC1131" s="229"/>
      <c r="AD1131" s="229"/>
      <c r="AE1131" s="229"/>
      <c r="AF1131" s="229"/>
      <c r="AG1131" s="229"/>
      <c r="AH1131" s="231"/>
    </row>
    <row r="1132" spans="2:34">
      <c r="B1132" s="229"/>
      <c r="C1132" s="229"/>
      <c r="D1132" s="229"/>
      <c r="E1132" s="229"/>
      <c r="F1132" s="229"/>
      <c r="G1132" s="229"/>
      <c r="H1132" s="229"/>
      <c r="I1132" s="229"/>
      <c r="J1132" s="229"/>
      <c r="K1132" s="229"/>
      <c r="L1132" s="229"/>
      <c r="M1132" s="229"/>
      <c r="N1132" s="229"/>
      <c r="O1132" s="229"/>
      <c r="P1132" s="229"/>
      <c r="Q1132" s="229"/>
      <c r="R1132" s="229"/>
      <c r="S1132" s="229"/>
      <c r="T1132" s="229"/>
      <c r="U1132" s="229"/>
      <c r="V1132" s="229"/>
      <c r="W1132" s="229"/>
      <c r="X1132" s="229"/>
      <c r="Y1132" s="229"/>
      <c r="Z1132" s="229"/>
      <c r="AA1132" s="229"/>
      <c r="AB1132" s="229"/>
      <c r="AC1132" s="229"/>
      <c r="AD1132" s="229"/>
      <c r="AE1132" s="229"/>
      <c r="AF1132" s="229"/>
      <c r="AG1132" s="229"/>
      <c r="AH1132" s="231"/>
    </row>
    <row r="1133" spans="2:34">
      <c r="B1133" s="229"/>
      <c r="C1133" s="229"/>
      <c r="D1133" s="229"/>
      <c r="E1133" s="229"/>
      <c r="F1133" s="229"/>
      <c r="G1133" s="229"/>
      <c r="H1133" s="229"/>
      <c r="I1133" s="229"/>
      <c r="J1133" s="229"/>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31"/>
    </row>
    <row r="1134" spans="2:34">
      <c r="B1134" s="229"/>
      <c r="C1134" s="229"/>
      <c r="D1134" s="229"/>
      <c r="E1134" s="229"/>
      <c r="F1134" s="229"/>
      <c r="G1134" s="229"/>
      <c r="H1134" s="229"/>
      <c r="I1134" s="229"/>
      <c r="J1134" s="229"/>
      <c r="K1134" s="229"/>
      <c r="L1134" s="229"/>
      <c r="M1134" s="229"/>
      <c r="N1134" s="229"/>
      <c r="O1134" s="229"/>
      <c r="P1134" s="229"/>
      <c r="Q1134" s="229"/>
      <c r="R1134" s="229"/>
      <c r="S1134" s="229"/>
      <c r="T1134" s="229"/>
      <c r="U1134" s="229"/>
      <c r="V1134" s="229"/>
      <c r="W1134" s="229"/>
      <c r="X1134" s="229"/>
      <c r="Y1134" s="229"/>
      <c r="Z1134" s="229"/>
      <c r="AA1134" s="229"/>
      <c r="AB1134" s="229"/>
      <c r="AC1134" s="229"/>
      <c r="AD1134" s="229"/>
      <c r="AE1134" s="229"/>
      <c r="AF1134" s="229"/>
      <c r="AG1134" s="229"/>
      <c r="AH1134" s="231"/>
    </row>
    <row r="1135" spans="2:34">
      <c r="B1135" s="229"/>
      <c r="C1135" s="229"/>
      <c r="D1135" s="229"/>
      <c r="E1135" s="229"/>
      <c r="F1135" s="229"/>
      <c r="G1135" s="229"/>
      <c r="H1135" s="229"/>
      <c r="I1135" s="229"/>
      <c r="J1135" s="229"/>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31"/>
    </row>
    <row r="1136" spans="2:34">
      <c r="B1136" s="229"/>
      <c r="C1136" s="229"/>
      <c r="D1136" s="229"/>
      <c r="E1136" s="229"/>
      <c r="F1136" s="229"/>
      <c r="G1136" s="229"/>
      <c r="H1136" s="229"/>
      <c r="I1136" s="229"/>
      <c r="J1136" s="229"/>
      <c r="K1136" s="229"/>
      <c r="L1136" s="229"/>
      <c r="M1136" s="229"/>
      <c r="N1136" s="229"/>
      <c r="O1136" s="229"/>
      <c r="P1136" s="229"/>
      <c r="Q1136" s="229"/>
      <c r="R1136" s="229"/>
      <c r="S1136" s="229"/>
      <c r="T1136" s="229"/>
      <c r="U1136" s="229"/>
      <c r="V1136" s="229"/>
      <c r="W1136" s="229"/>
      <c r="X1136" s="229"/>
      <c r="Y1136" s="229"/>
      <c r="Z1136" s="229"/>
      <c r="AA1136" s="229"/>
      <c r="AB1136" s="229"/>
      <c r="AC1136" s="229"/>
      <c r="AD1136" s="229"/>
      <c r="AE1136" s="229"/>
      <c r="AF1136" s="229"/>
      <c r="AG1136" s="229"/>
      <c r="AH1136" s="231"/>
    </row>
    <row r="1137" spans="2:34">
      <c r="B1137" s="229"/>
      <c r="C1137" s="229"/>
      <c r="D1137" s="229"/>
      <c r="E1137" s="229"/>
      <c r="F1137" s="229"/>
      <c r="G1137" s="229"/>
      <c r="H1137" s="229"/>
      <c r="I1137" s="229"/>
      <c r="J1137" s="229"/>
      <c r="K1137" s="229"/>
      <c r="L1137" s="229"/>
      <c r="M1137" s="229"/>
      <c r="N1137" s="229"/>
      <c r="O1137" s="229"/>
      <c r="P1137" s="229"/>
      <c r="Q1137" s="229"/>
      <c r="R1137" s="229"/>
      <c r="S1137" s="229"/>
      <c r="T1137" s="229"/>
      <c r="U1137" s="229"/>
      <c r="V1137" s="229"/>
      <c r="W1137" s="229"/>
      <c r="X1137" s="229"/>
      <c r="Y1137" s="229"/>
      <c r="Z1137" s="229"/>
      <c r="AA1137" s="229"/>
      <c r="AB1137" s="229"/>
      <c r="AC1137" s="229"/>
      <c r="AD1137" s="229"/>
      <c r="AE1137" s="229"/>
      <c r="AF1137" s="229"/>
      <c r="AG1137" s="229"/>
      <c r="AH1137" s="231"/>
    </row>
    <row r="1138" spans="2:34">
      <c r="B1138" s="229"/>
      <c r="C1138" s="229"/>
      <c r="D1138" s="229"/>
      <c r="E1138" s="229"/>
      <c r="F1138" s="229"/>
      <c r="G1138" s="229"/>
      <c r="H1138" s="229"/>
      <c r="I1138" s="229"/>
      <c r="J1138" s="229"/>
      <c r="K1138" s="229"/>
      <c r="L1138" s="229"/>
      <c r="M1138" s="229"/>
      <c r="N1138" s="229"/>
      <c r="O1138" s="229"/>
      <c r="P1138" s="229"/>
      <c r="Q1138" s="229"/>
      <c r="R1138" s="229"/>
      <c r="S1138" s="229"/>
      <c r="T1138" s="229"/>
      <c r="U1138" s="229"/>
      <c r="V1138" s="229"/>
      <c r="W1138" s="229"/>
      <c r="X1138" s="229"/>
      <c r="Y1138" s="229"/>
      <c r="Z1138" s="229"/>
      <c r="AA1138" s="229"/>
      <c r="AB1138" s="229"/>
      <c r="AC1138" s="229"/>
      <c r="AD1138" s="229"/>
      <c r="AE1138" s="229"/>
      <c r="AF1138" s="229"/>
      <c r="AG1138" s="229"/>
      <c r="AH1138" s="231"/>
    </row>
    <row r="1139" spans="2:34">
      <c r="B1139" s="229"/>
      <c r="C1139" s="229"/>
      <c r="D1139" s="229"/>
      <c r="E1139" s="229"/>
      <c r="F1139" s="229"/>
      <c r="G1139" s="229"/>
      <c r="H1139" s="229"/>
      <c r="I1139" s="229"/>
      <c r="J1139" s="229"/>
      <c r="K1139" s="229"/>
      <c r="L1139" s="229"/>
      <c r="M1139" s="229"/>
      <c r="N1139" s="229"/>
      <c r="O1139" s="229"/>
      <c r="P1139" s="229"/>
      <c r="Q1139" s="229"/>
      <c r="R1139" s="229"/>
      <c r="S1139" s="229"/>
      <c r="T1139" s="229"/>
      <c r="U1139" s="229"/>
      <c r="V1139" s="229"/>
      <c r="W1139" s="229"/>
      <c r="X1139" s="229"/>
      <c r="Y1139" s="229"/>
      <c r="Z1139" s="229"/>
      <c r="AA1139" s="229"/>
      <c r="AB1139" s="229"/>
      <c r="AC1139" s="229"/>
      <c r="AD1139" s="229"/>
      <c r="AE1139" s="229"/>
      <c r="AF1139" s="229"/>
      <c r="AG1139" s="229"/>
      <c r="AH1139" s="231"/>
    </row>
    <row r="1140" spans="2:34">
      <c r="B1140" s="229"/>
      <c r="C1140" s="229"/>
      <c r="D1140" s="229"/>
      <c r="E1140" s="229"/>
      <c r="F1140" s="229"/>
      <c r="G1140" s="229"/>
      <c r="H1140" s="229"/>
      <c r="I1140" s="229"/>
      <c r="J1140" s="229"/>
      <c r="K1140" s="229"/>
      <c r="L1140" s="229"/>
      <c r="M1140" s="229"/>
      <c r="N1140" s="229"/>
      <c r="O1140" s="229"/>
      <c r="P1140" s="229"/>
      <c r="Q1140" s="229"/>
      <c r="R1140" s="229"/>
      <c r="S1140" s="229"/>
      <c r="T1140" s="229"/>
      <c r="U1140" s="229"/>
      <c r="V1140" s="229"/>
      <c r="W1140" s="229"/>
      <c r="X1140" s="229"/>
      <c r="Y1140" s="229"/>
      <c r="Z1140" s="229"/>
      <c r="AA1140" s="229"/>
      <c r="AB1140" s="229"/>
      <c r="AC1140" s="229"/>
      <c r="AD1140" s="229"/>
      <c r="AE1140" s="229"/>
      <c r="AF1140" s="229"/>
      <c r="AG1140" s="229"/>
      <c r="AH1140" s="231"/>
    </row>
    <row r="1141" spans="2:34">
      <c r="B1141" s="229"/>
      <c r="C1141" s="229"/>
      <c r="D1141" s="229"/>
      <c r="E1141" s="229"/>
      <c r="F1141" s="229"/>
      <c r="G1141" s="229"/>
      <c r="H1141" s="229"/>
      <c r="I1141" s="229"/>
      <c r="J1141" s="229"/>
      <c r="K1141" s="229"/>
      <c r="L1141" s="229"/>
      <c r="M1141" s="229"/>
      <c r="N1141" s="229"/>
      <c r="O1141" s="229"/>
      <c r="P1141" s="229"/>
      <c r="Q1141" s="229"/>
      <c r="R1141" s="229"/>
      <c r="S1141" s="229"/>
      <c r="T1141" s="229"/>
      <c r="U1141" s="229"/>
      <c r="V1141" s="229"/>
      <c r="W1141" s="229"/>
      <c r="X1141" s="229"/>
      <c r="Y1141" s="229"/>
      <c r="Z1141" s="229"/>
      <c r="AA1141" s="229"/>
      <c r="AB1141" s="229"/>
      <c r="AC1141" s="229"/>
      <c r="AD1141" s="229"/>
      <c r="AE1141" s="229"/>
      <c r="AF1141" s="229"/>
      <c r="AG1141" s="229"/>
      <c r="AH1141" s="231"/>
    </row>
    <row r="1142" spans="2:34">
      <c r="B1142" s="229"/>
      <c r="C1142" s="229"/>
      <c r="D1142" s="229"/>
      <c r="E1142" s="229"/>
      <c r="F1142" s="229"/>
      <c r="G1142" s="229"/>
      <c r="H1142" s="229"/>
      <c r="I1142" s="229"/>
      <c r="J1142" s="229"/>
      <c r="K1142" s="229"/>
      <c r="L1142" s="229"/>
      <c r="M1142" s="229"/>
      <c r="N1142" s="229"/>
      <c r="O1142" s="229"/>
      <c r="P1142" s="229"/>
      <c r="Q1142" s="229"/>
      <c r="R1142" s="229"/>
      <c r="S1142" s="229"/>
      <c r="T1142" s="229"/>
      <c r="U1142" s="229"/>
      <c r="V1142" s="229"/>
      <c r="W1142" s="229"/>
      <c r="X1142" s="229"/>
      <c r="Y1142" s="229"/>
      <c r="Z1142" s="229"/>
      <c r="AA1142" s="229"/>
      <c r="AB1142" s="229"/>
      <c r="AC1142" s="229"/>
      <c r="AD1142" s="229"/>
      <c r="AE1142" s="229"/>
      <c r="AF1142" s="229"/>
      <c r="AG1142" s="229"/>
      <c r="AH1142" s="231"/>
    </row>
    <row r="1143" spans="2:34">
      <c r="B1143" s="229"/>
      <c r="C1143" s="229"/>
      <c r="D1143" s="229"/>
      <c r="E1143" s="229"/>
      <c r="F1143" s="229"/>
      <c r="G1143" s="229"/>
      <c r="H1143" s="229"/>
      <c r="I1143" s="229"/>
      <c r="J1143" s="229"/>
      <c r="K1143" s="229"/>
      <c r="L1143" s="229"/>
      <c r="M1143" s="229"/>
      <c r="N1143" s="229"/>
      <c r="O1143" s="229"/>
      <c r="P1143" s="229"/>
      <c r="Q1143" s="229"/>
      <c r="R1143" s="229"/>
      <c r="S1143" s="229"/>
      <c r="T1143" s="229"/>
      <c r="U1143" s="229"/>
      <c r="V1143" s="229"/>
      <c r="W1143" s="229"/>
      <c r="X1143" s="229"/>
      <c r="Y1143" s="229"/>
      <c r="Z1143" s="229"/>
      <c r="AA1143" s="229"/>
      <c r="AB1143" s="229"/>
      <c r="AC1143" s="229"/>
      <c r="AD1143" s="229"/>
      <c r="AE1143" s="229"/>
      <c r="AF1143" s="229"/>
      <c r="AG1143" s="229"/>
      <c r="AH1143" s="231"/>
    </row>
    <row r="1144" spans="2:34">
      <c r="B1144" s="229"/>
      <c r="C1144" s="229"/>
      <c r="D1144" s="229"/>
      <c r="E1144" s="229"/>
      <c r="F1144" s="229"/>
      <c r="G1144" s="229"/>
      <c r="H1144" s="229"/>
      <c r="I1144" s="229"/>
      <c r="J1144" s="229"/>
      <c r="K1144" s="229"/>
      <c r="L1144" s="229"/>
      <c r="M1144" s="229"/>
      <c r="N1144" s="229"/>
      <c r="O1144" s="229"/>
      <c r="P1144" s="229"/>
      <c r="Q1144" s="229"/>
      <c r="R1144" s="229"/>
      <c r="S1144" s="229"/>
      <c r="T1144" s="229"/>
      <c r="U1144" s="229"/>
      <c r="V1144" s="229"/>
      <c r="W1144" s="229"/>
      <c r="X1144" s="229"/>
      <c r="Y1144" s="229"/>
      <c r="Z1144" s="229"/>
      <c r="AA1144" s="229"/>
      <c r="AB1144" s="229"/>
      <c r="AC1144" s="229"/>
      <c r="AD1144" s="229"/>
      <c r="AE1144" s="229"/>
      <c r="AF1144" s="229"/>
      <c r="AG1144" s="229"/>
      <c r="AH1144" s="231"/>
    </row>
    <row r="1145" spans="2:34">
      <c r="B1145" s="229"/>
      <c r="C1145" s="229"/>
      <c r="D1145" s="229"/>
      <c r="E1145" s="229"/>
      <c r="F1145" s="229"/>
      <c r="G1145" s="229"/>
      <c r="H1145" s="229"/>
      <c r="I1145" s="229"/>
      <c r="J1145" s="229"/>
      <c r="K1145" s="229"/>
      <c r="L1145" s="229"/>
      <c r="M1145" s="229"/>
      <c r="N1145" s="229"/>
      <c r="O1145" s="229"/>
      <c r="P1145" s="229"/>
      <c r="Q1145" s="229"/>
      <c r="R1145" s="229"/>
      <c r="S1145" s="229"/>
      <c r="T1145" s="229"/>
      <c r="U1145" s="229"/>
      <c r="V1145" s="229"/>
      <c r="W1145" s="229"/>
      <c r="X1145" s="229"/>
      <c r="Y1145" s="229"/>
      <c r="Z1145" s="229"/>
      <c r="AA1145" s="229"/>
      <c r="AB1145" s="229"/>
      <c r="AC1145" s="229"/>
      <c r="AD1145" s="229"/>
      <c r="AE1145" s="229"/>
      <c r="AF1145" s="229"/>
      <c r="AG1145" s="229"/>
      <c r="AH1145" s="231"/>
    </row>
    <row r="1146" spans="2:34">
      <c r="B1146" s="229"/>
      <c r="C1146" s="229"/>
      <c r="D1146" s="229"/>
      <c r="E1146" s="229"/>
      <c r="F1146" s="229"/>
      <c r="G1146" s="229"/>
      <c r="H1146" s="229"/>
      <c r="I1146" s="229"/>
      <c r="J1146" s="229"/>
      <c r="K1146" s="229"/>
      <c r="L1146" s="229"/>
      <c r="M1146" s="229"/>
      <c r="N1146" s="229"/>
      <c r="O1146" s="229"/>
      <c r="P1146" s="229"/>
      <c r="Q1146" s="229"/>
      <c r="R1146" s="229"/>
      <c r="S1146" s="229"/>
      <c r="T1146" s="229"/>
      <c r="U1146" s="229"/>
      <c r="V1146" s="229"/>
      <c r="W1146" s="229"/>
      <c r="X1146" s="229"/>
      <c r="Y1146" s="229"/>
      <c r="Z1146" s="229"/>
      <c r="AA1146" s="229"/>
      <c r="AB1146" s="229"/>
      <c r="AC1146" s="229"/>
      <c r="AD1146" s="229"/>
      <c r="AE1146" s="229"/>
      <c r="AF1146" s="229"/>
      <c r="AG1146" s="229"/>
      <c r="AH1146" s="231"/>
    </row>
    <row r="1147" spans="2:34">
      <c r="B1147" s="229"/>
      <c r="C1147" s="229"/>
      <c r="D1147" s="229"/>
      <c r="E1147" s="229"/>
      <c r="F1147" s="229"/>
      <c r="G1147" s="229"/>
      <c r="H1147" s="229"/>
      <c r="I1147" s="229"/>
      <c r="J1147" s="229"/>
      <c r="K1147" s="229"/>
      <c r="L1147" s="229"/>
      <c r="M1147" s="229"/>
      <c r="N1147" s="229"/>
      <c r="O1147" s="229"/>
      <c r="P1147" s="229"/>
      <c r="Q1147" s="229"/>
      <c r="R1147" s="229"/>
      <c r="S1147" s="229"/>
      <c r="T1147" s="229"/>
      <c r="U1147" s="229"/>
      <c r="V1147" s="229"/>
      <c r="W1147" s="229"/>
      <c r="X1147" s="229"/>
      <c r="Y1147" s="229"/>
      <c r="Z1147" s="229"/>
      <c r="AA1147" s="229"/>
      <c r="AB1147" s="229"/>
      <c r="AC1147" s="229"/>
      <c r="AD1147" s="229"/>
      <c r="AE1147" s="229"/>
      <c r="AF1147" s="229"/>
      <c r="AG1147" s="229"/>
      <c r="AH1147" s="231"/>
    </row>
    <row r="1148" spans="2:34">
      <c r="B1148" s="229"/>
      <c r="C1148" s="229"/>
      <c r="D1148" s="229"/>
      <c r="E1148" s="229"/>
      <c r="F1148" s="229"/>
      <c r="G1148" s="229"/>
      <c r="H1148" s="229"/>
      <c r="I1148" s="229"/>
      <c r="J1148" s="229"/>
      <c r="K1148" s="229"/>
      <c r="L1148" s="229"/>
      <c r="M1148" s="229"/>
      <c r="N1148" s="229"/>
      <c r="O1148" s="229"/>
      <c r="P1148" s="229"/>
      <c r="Q1148" s="229"/>
      <c r="R1148" s="229"/>
      <c r="S1148" s="229"/>
      <c r="T1148" s="229"/>
      <c r="U1148" s="229"/>
      <c r="V1148" s="229"/>
      <c r="W1148" s="229"/>
      <c r="X1148" s="229"/>
      <c r="Y1148" s="229"/>
      <c r="Z1148" s="229"/>
      <c r="AA1148" s="229"/>
      <c r="AB1148" s="229"/>
      <c r="AC1148" s="229"/>
      <c r="AD1148" s="229"/>
      <c r="AE1148" s="229"/>
      <c r="AF1148" s="229"/>
      <c r="AG1148" s="229"/>
      <c r="AH1148" s="231"/>
    </row>
    <row r="1149" spans="2:34">
      <c r="B1149" s="229"/>
      <c r="C1149" s="229"/>
      <c r="D1149" s="229"/>
      <c r="E1149" s="229"/>
      <c r="F1149" s="229"/>
      <c r="G1149" s="229"/>
      <c r="H1149" s="229"/>
      <c r="I1149" s="229"/>
      <c r="J1149" s="229"/>
      <c r="K1149" s="229"/>
      <c r="L1149" s="229"/>
      <c r="M1149" s="229"/>
      <c r="N1149" s="229"/>
      <c r="O1149" s="229"/>
      <c r="P1149" s="229"/>
      <c r="Q1149" s="229"/>
      <c r="R1149" s="229"/>
      <c r="S1149" s="229"/>
      <c r="T1149" s="229"/>
      <c r="U1149" s="229"/>
      <c r="V1149" s="229"/>
      <c r="W1149" s="229"/>
      <c r="X1149" s="229"/>
      <c r="Y1149" s="229"/>
      <c r="Z1149" s="229"/>
      <c r="AA1149" s="229"/>
      <c r="AB1149" s="229"/>
      <c r="AC1149" s="229"/>
      <c r="AD1149" s="229"/>
      <c r="AE1149" s="229"/>
      <c r="AF1149" s="229"/>
      <c r="AG1149" s="229"/>
      <c r="AH1149" s="231"/>
    </row>
    <row r="1150" spans="2:34">
      <c r="B1150" s="229"/>
      <c r="C1150" s="229"/>
      <c r="D1150" s="229"/>
      <c r="E1150" s="229"/>
      <c r="F1150" s="229"/>
      <c r="G1150" s="229"/>
      <c r="H1150" s="229"/>
      <c r="I1150" s="229"/>
      <c r="J1150" s="229"/>
      <c r="K1150" s="229"/>
      <c r="L1150" s="229"/>
      <c r="M1150" s="229"/>
      <c r="N1150" s="229"/>
      <c r="O1150" s="229"/>
      <c r="P1150" s="229"/>
      <c r="Q1150" s="229"/>
      <c r="R1150" s="229"/>
      <c r="S1150" s="229"/>
      <c r="T1150" s="229"/>
      <c r="U1150" s="229"/>
      <c r="V1150" s="229"/>
      <c r="W1150" s="229"/>
      <c r="X1150" s="229"/>
      <c r="Y1150" s="229"/>
      <c r="Z1150" s="229"/>
      <c r="AA1150" s="229"/>
      <c r="AB1150" s="229"/>
      <c r="AC1150" s="229"/>
      <c r="AD1150" s="229"/>
      <c r="AE1150" s="229"/>
      <c r="AF1150" s="229"/>
      <c r="AG1150" s="229"/>
      <c r="AH1150" s="231"/>
    </row>
    <row r="1151" spans="2:34">
      <c r="B1151" s="229"/>
      <c r="C1151" s="229"/>
      <c r="D1151" s="229"/>
      <c r="E1151" s="229"/>
      <c r="F1151" s="229"/>
      <c r="G1151" s="229"/>
      <c r="H1151" s="229"/>
      <c r="I1151" s="229"/>
      <c r="J1151" s="229"/>
      <c r="K1151" s="229"/>
      <c r="L1151" s="229"/>
      <c r="M1151" s="229"/>
      <c r="N1151" s="229"/>
      <c r="O1151" s="229"/>
      <c r="P1151" s="229"/>
      <c r="Q1151" s="229"/>
      <c r="R1151" s="229"/>
      <c r="S1151" s="229"/>
      <c r="T1151" s="229"/>
      <c r="U1151" s="229"/>
      <c r="V1151" s="229"/>
      <c r="W1151" s="229"/>
      <c r="X1151" s="229"/>
      <c r="Y1151" s="229"/>
      <c r="Z1151" s="229"/>
      <c r="AA1151" s="229"/>
      <c r="AB1151" s="229"/>
      <c r="AC1151" s="229"/>
      <c r="AD1151" s="229"/>
      <c r="AE1151" s="229"/>
      <c r="AF1151" s="229"/>
      <c r="AG1151" s="229"/>
      <c r="AH1151" s="231"/>
    </row>
    <row r="1152" spans="2:34">
      <c r="B1152" s="229"/>
      <c r="C1152" s="229"/>
      <c r="D1152" s="229"/>
      <c r="E1152" s="229"/>
      <c r="F1152" s="229"/>
      <c r="G1152" s="229"/>
      <c r="H1152" s="229"/>
      <c r="I1152" s="229"/>
      <c r="J1152" s="229"/>
      <c r="K1152" s="229"/>
      <c r="L1152" s="229"/>
      <c r="M1152" s="229"/>
      <c r="N1152" s="229"/>
      <c r="O1152" s="229"/>
      <c r="P1152" s="229"/>
      <c r="Q1152" s="229"/>
      <c r="R1152" s="229"/>
      <c r="S1152" s="229"/>
      <c r="T1152" s="229"/>
      <c r="U1152" s="229"/>
      <c r="V1152" s="229"/>
      <c r="W1152" s="229"/>
      <c r="X1152" s="229"/>
      <c r="Y1152" s="229"/>
      <c r="Z1152" s="229"/>
      <c r="AA1152" s="229"/>
      <c r="AB1152" s="229"/>
      <c r="AC1152" s="229"/>
      <c r="AD1152" s="229"/>
      <c r="AE1152" s="229"/>
      <c r="AF1152" s="229"/>
      <c r="AG1152" s="229"/>
      <c r="AH1152" s="231"/>
    </row>
    <row r="1153" spans="2:34">
      <c r="B1153" s="229"/>
      <c r="C1153" s="229"/>
      <c r="D1153" s="229"/>
      <c r="E1153" s="229"/>
      <c r="F1153" s="229"/>
      <c r="G1153" s="229"/>
      <c r="H1153" s="229"/>
      <c r="I1153" s="229"/>
      <c r="J1153" s="229"/>
      <c r="K1153" s="229"/>
      <c r="L1153" s="229"/>
      <c r="M1153" s="229"/>
      <c r="N1153" s="229"/>
      <c r="O1153" s="229"/>
      <c r="P1153" s="229"/>
      <c r="Q1153" s="229"/>
      <c r="R1153" s="229"/>
      <c r="S1153" s="229"/>
      <c r="T1153" s="229"/>
      <c r="U1153" s="229"/>
      <c r="V1153" s="229"/>
      <c r="W1153" s="229"/>
      <c r="X1153" s="229"/>
      <c r="Y1153" s="229"/>
      <c r="Z1153" s="229"/>
      <c r="AA1153" s="229"/>
      <c r="AB1153" s="229"/>
      <c r="AC1153" s="229"/>
      <c r="AD1153" s="229"/>
      <c r="AE1153" s="229"/>
      <c r="AF1153" s="229"/>
      <c r="AG1153" s="229"/>
      <c r="AH1153" s="231"/>
    </row>
    <row r="1154" spans="2:34">
      <c r="B1154" s="229"/>
      <c r="C1154" s="229"/>
      <c r="D1154" s="229"/>
      <c r="E1154" s="229"/>
      <c r="F1154" s="229"/>
      <c r="G1154" s="229"/>
      <c r="H1154" s="229"/>
      <c r="I1154" s="229"/>
      <c r="J1154" s="229"/>
      <c r="K1154" s="229"/>
      <c r="L1154" s="229"/>
      <c r="M1154" s="229"/>
      <c r="N1154" s="229"/>
      <c r="O1154" s="229"/>
      <c r="P1154" s="229"/>
      <c r="Q1154" s="229"/>
      <c r="R1154" s="229"/>
      <c r="S1154" s="229"/>
      <c r="T1154" s="229"/>
      <c r="U1154" s="229"/>
      <c r="V1154" s="229"/>
      <c r="W1154" s="229"/>
      <c r="X1154" s="229"/>
      <c r="Y1154" s="229"/>
      <c r="Z1154" s="229"/>
      <c r="AA1154" s="229"/>
      <c r="AB1154" s="229"/>
      <c r="AC1154" s="229"/>
      <c r="AD1154" s="229"/>
      <c r="AE1154" s="229"/>
      <c r="AF1154" s="229"/>
      <c r="AG1154" s="229"/>
      <c r="AH1154" s="231"/>
    </row>
    <row r="1155" spans="2:34">
      <c r="B1155" s="229"/>
      <c r="C1155" s="229"/>
      <c r="D1155" s="229"/>
      <c r="E1155" s="229"/>
      <c r="F1155" s="229"/>
      <c r="G1155" s="229"/>
      <c r="H1155" s="229"/>
      <c r="I1155" s="229"/>
      <c r="J1155" s="229"/>
      <c r="K1155" s="229"/>
      <c r="L1155" s="229"/>
      <c r="M1155" s="229"/>
      <c r="N1155" s="229"/>
      <c r="O1155" s="229"/>
      <c r="P1155" s="229"/>
      <c r="Q1155" s="229"/>
      <c r="R1155" s="229"/>
      <c r="S1155" s="229"/>
      <c r="T1155" s="229"/>
      <c r="U1155" s="229"/>
      <c r="V1155" s="229"/>
      <c r="W1155" s="229"/>
      <c r="X1155" s="229"/>
      <c r="Y1155" s="229"/>
      <c r="Z1155" s="229"/>
      <c r="AA1155" s="229"/>
      <c r="AB1155" s="229"/>
      <c r="AC1155" s="229"/>
      <c r="AD1155" s="229"/>
      <c r="AE1155" s="229"/>
      <c r="AF1155" s="229"/>
      <c r="AG1155" s="229"/>
      <c r="AH1155" s="231"/>
    </row>
    <row r="1156" spans="2:34">
      <c r="B1156" s="229"/>
      <c r="C1156" s="229"/>
      <c r="D1156" s="229"/>
      <c r="E1156" s="229"/>
      <c r="F1156" s="229"/>
      <c r="G1156" s="229"/>
      <c r="H1156" s="229"/>
      <c r="I1156" s="229"/>
      <c r="J1156" s="229"/>
      <c r="K1156" s="229"/>
      <c r="L1156" s="229"/>
      <c r="M1156" s="229"/>
      <c r="N1156" s="229"/>
      <c r="O1156" s="229"/>
      <c r="P1156" s="229"/>
      <c r="Q1156" s="229"/>
      <c r="R1156" s="229"/>
      <c r="S1156" s="229"/>
      <c r="T1156" s="229"/>
      <c r="U1156" s="229"/>
      <c r="V1156" s="229"/>
      <c r="W1156" s="229"/>
      <c r="X1156" s="229"/>
      <c r="Y1156" s="229"/>
      <c r="Z1156" s="229"/>
      <c r="AA1156" s="229"/>
      <c r="AB1156" s="229"/>
      <c r="AC1156" s="229"/>
      <c r="AD1156" s="229"/>
      <c r="AE1156" s="229"/>
      <c r="AF1156" s="229"/>
      <c r="AG1156" s="229"/>
      <c r="AH1156" s="229"/>
    </row>
  </sheetData>
  <sheetProtection password="C4BD" sheet="1" objects="1" scenarios="1"/>
  <mergeCells count="5">
    <mergeCell ref="B13:R13"/>
    <mergeCell ref="B9:R9"/>
    <mergeCell ref="B22:Q22"/>
    <mergeCell ref="B26:Q26"/>
    <mergeCell ref="B28:Q28"/>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2:M78"/>
  <sheetViews>
    <sheetView workbookViewId="0">
      <selection activeCell="Q30" sqref="Q30"/>
    </sheetView>
  </sheetViews>
  <sheetFormatPr defaultColWidth="11" defaultRowHeight="15.75"/>
  <cols>
    <col min="3" max="3" width="57.5" bestFit="1" customWidth="1"/>
    <col min="4" max="4" width="18.125" customWidth="1"/>
    <col min="5" max="5" width="12.625" style="60" customWidth="1"/>
    <col min="6" max="9" width="10.875" customWidth="1"/>
    <col min="10" max="11" width="10.875" style="593" customWidth="1"/>
    <col min="12" max="12" width="10.875" style="603" customWidth="1"/>
  </cols>
  <sheetData>
    <row r="2" spans="2:13">
      <c r="C2" t="s">
        <v>14</v>
      </c>
      <c r="E2" t="s">
        <v>350</v>
      </c>
      <c r="F2" t="s">
        <v>60</v>
      </c>
    </row>
    <row r="3" spans="2:13">
      <c r="C3" t="s">
        <v>15</v>
      </c>
      <c r="E3" t="s">
        <v>351</v>
      </c>
      <c r="F3" t="s">
        <v>61</v>
      </c>
    </row>
    <row r="4" spans="2:13">
      <c r="C4" t="s">
        <v>166</v>
      </c>
      <c r="E4" t="s">
        <v>352</v>
      </c>
      <c r="F4" t="s">
        <v>62</v>
      </c>
    </row>
    <row r="5" spans="2:13">
      <c r="C5" t="s">
        <v>16</v>
      </c>
      <c r="F5" t="s">
        <v>63</v>
      </c>
    </row>
    <row r="6" spans="2:13">
      <c r="B6" t="s">
        <v>365</v>
      </c>
    </row>
    <row r="7" spans="2:13">
      <c r="B7" s="185"/>
      <c r="C7" s="5" t="s">
        <v>46</v>
      </c>
      <c r="D7" s="66">
        <v>9</v>
      </c>
      <c r="E7" s="66" t="s">
        <v>248</v>
      </c>
    </row>
    <row r="8" spans="2:13">
      <c r="B8" s="185"/>
      <c r="C8" t="s">
        <v>214</v>
      </c>
      <c r="D8" s="60" t="s">
        <v>329</v>
      </c>
      <c r="E8" s="60" t="s">
        <v>171</v>
      </c>
      <c r="F8" t="s">
        <v>154</v>
      </c>
    </row>
    <row r="9" spans="2:13">
      <c r="B9" t="s">
        <v>366</v>
      </c>
      <c r="C9" t="s">
        <v>213</v>
      </c>
      <c r="D9" s="60" t="s">
        <v>356</v>
      </c>
      <c r="E9" s="60" t="s">
        <v>172</v>
      </c>
      <c r="F9" t="s">
        <v>148</v>
      </c>
      <c r="G9" t="s">
        <v>152</v>
      </c>
      <c r="I9" t="s">
        <v>509</v>
      </c>
      <c r="J9" s="593">
        <v>1000</v>
      </c>
      <c r="K9" s="593">
        <v>1000</v>
      </c>
      <c r="M9" t="s">
        <v>63</v>
      </c>
    </row>
    <row r="10" spans="2:13">
      <c r="B10" s="185"/>
      <c r="C10" s="5" t="s">
        <v>51</v>
      </c>
      <c r="D10" s="66">
        <v>1</v>
      </c>
      <c r="E10" s="66" t="s">
        <v>248</v>
      </c>
      <c r="I10" t="s">
        <v>552</v>
      </c>
    </row>
    <row r="11" spans="2:13">
      <c r="B11" t="s">
        <v>366</v>
      </c>
      <c r="C11" s="73" t="s">
        <v>217</v>
      </c>
      <c r="D11" s="60" t="s">
        <v>241</v>
      </c>
      <c r="E11" s="60" t="s">
        <v>173</v>
      </c>
      <c r="F11" t="s">
        <v>145</v>
      </c>
      <c r="I11" t="s">
        <v>510</v>
      </c>
      <c r="J11" s="593">
        <v>1250</v>
      </c>
      <c r="K11" s="593">
        <v>3000</v>
      </c>
      <c r="L11" s="603" t="s">
        <v>563</v>
      </c>
      <c r="M11" t="s">
        <v>560</v>
      </c>
    </row>
    <row r="12" spans="2:13">
      <c r="B12" s="185"/>
      <c r="C12" s="5" t="s">
        <v>403</v>
      </c>
      <c r="D12" s="66">
        <v>13</v>
      </c>
      <c r="E12" s="66">
        <v>2.9</v>
      </c>
    </row>
    <row r="13" spans="2:13">
      <c r="B13" s="185"/>
      <c r="C13" t="s">
        <v>212</v>
      </c>
      <c r="D13" s="60" t="s">
        <v>330</v>
      </c>
      <c r="E13" s="60">
        <v>8.6</v>
      </c>
    </row>
    <row r="14" spans="2:13">
      <c r="C14" t="s">
        <v>33</v>
      </c>
      <c r="D14" s="166">
        <v>86</v>
      </c>
      <c r="E14" s="66" t="s">
        <v>248</v>
      </c>
    </row>
    <row r="15" spans="2:13">
      <c r="B15" t="s">
        <v>366</v>
      </c>
      <c r="C15" t="s">
        <v>211</v>
      </c>
      <c r="D15" s="60" t="s">
        <v>355</v>
      </c>
      <c r="E15" s="60" t="s">
        <v>173</v>
      </c>
      <c r="F15" t="s">
        <v>145</v>
      </c>
      <c r="I15" t="s">
        <v>511</v>
      </c>
      <c r="J15" s="593">
        <v>3000</v>
      </c>
      <c r="K15" s="593">
        <v>5000</v>
      </c>
      <c r="L15" s="603" t="s">
        <v>563</v>
      </c>
      <c r="M15" t="s">
        <v>60</v>
      </c>
    </row>
    <row r="16" spans="2:13">
      <c r="C16" t="s">
        <v>210</v>
      </c>
      <c r="D16" s="166">
        <v>50</v>
      </c>
      <c r="E16" s="60" t="s">
        <v>174</v>
      </c>
      <c r="F16" t="s">
        <v>146</v>
      </c>
      <c r="G16" t="s">
        <v>147</v>
      </c>
      <c r="H16" t="s">
        <v>148</v>
      </c>
    </row>
    <row r="17" spans="2:13">
      <c r="B17" t="s">
        <v>366</v>
      </c>
      <c r="C17" t="s">
        <v>209</v>
      </c>
      <c r="D17" s="60" t="s">
        <v>331</v>
      </c>
      <c r="E17" s="60">
        <v>6.11</v>
      </c>
      <c r="F17" t="s">
        <v>146</v>
      </c>
      <c r="G17" t="s">
        <v>148</v>
      </c>
      <c r="I17" t="s">
        <v>512</v>
      </c>
      <c r="J17" s="592">
        <v>12.5</v>
      </c>
      <c r="K17" s="592">
        <v>17.5</v>
      </c>
      <c r="L17" s="604" t="s">
        <v>564</v>
      </c>
      <c r="M17" t="s">
        <v>61</v>
      </c>
    </row>
    <row r="18" spans="2:13">
      <c r="B18" t="s">
        <v>366</v>
      </c>
      <c r="C18" t="s">
        <v>12</v>
      </c>
      <c r="D18" s="60" t="s">
        <v>332</v>
      </c>
      <c r="E18" s="66" t="s">
        <v>248</v>
      </c>
      <c r="F18" t="s">
        <v>153</v>
      </c>
      <c r="I18" t="s">
        <v>513</v>
      </c>
    </row>
    <row r="19" spans="2:13">
      <c r="B19" s="185"/>
      <c r="C19" t="s">
        <v>358</v>
      </c>
      <c r="D19" s="64">
        <v>63</v>
      </c>
      <c r="E19" s="60" t="s">
        <v>177</v>
      </c>
      <c r="F19" t="s">
        <v>148</v>
      </c>
    </row>
    <row r="20" spans="2:13">
      <c r="B20" t="s">
        <v>366</v>
      </c>
      <c r="C20" t="s">
        <v>208</v>
      </c>
      <c r="D20" s="60" t="s">
        <v>381</v>
      </c>
      <c r="E20" s="60" t="s">
        <v>175</v>
      </c>
      <c r="F20" t="s">
        <v>153</v>
      </c>
      <c r="I20" t="s">
        <v>514</v>
      </c>
    </row>
    <row r="21" spans="2:13">
      <c r="B21" s="186" t="s">
        <v>366</v>
      </c>
      <c r="C21" t="s">
        <v>377</v>
      </c>
      <c r="D21" s="60" t="s">
        <v>378</v>
      </c>
      <c r="E21" s="60" t="s">
        <v>175</v>
      </c>
      <c r="F21" t="s">
        <v>153</v>
      </c>
      <c r="I21" t="s">
        <v>515</v>
      </c>
    </row>
    <row r="22" spans="2:13">
      <c r="B22" t="s">
        <v>366</v>
      </c>
      <c r="C22" t="s">
        <v>207</v>
      </c>
      <c r="D22" s="60">
        <v>36</v>
      </c>
      <c r="E22" s="60" t="s">
        <v>173</v>
      </c>
      <c r="F22" t="s">
        <v>145</v>
      </c>
      <c r="I22" t="s">
        <v>516</v>
      </c>
      <c r="J22" s="593">
        <v>6500</v>
      </c>
      <c r="K22" s="593">
        <v>12000</v>
      </c>
      <c r="L22" s="604" t="s">
        <v>565</v>
      </c>
      <c r="M22" t="s">
        <v>559</v>
      </c>
    </row>
    <row r="23" spans="2:13">
      <c r="B23" t="s">
        <v>366</v>
      </c>
      <c r="C23" t="s">
        <v>206</v>
      </c>
      <c r="D23" s="60" t="s">
        <v>242</v>
      </c>
      <c r="E23" s="60" t="s">
        <v>173</v>
      </c>
      <c r="F23" t="s">
        <v>145</v>
      </c>
      <c r="I23" t="s">
        <v>517</v>
      </c>
      <c r="J23" s="593">
        <v>40000</v>
      </c>
      <c r="K23" s="593">
        <v>115000</v>
      </c>
      <c r="M23" t="s">
        <v>63</v>
      </c>
    </row>
    <row r="24" spans="2:13">
      <c r="C24" t="s">
        <v>205</v>
      </c>
      <c r="D24" s="166">
        <v>45</v>
      </c>
      <c r="E24" s="60" t="s">
        <v>174</v>
      </c>
    </row>
    <row r="25" spans="2:13">
      <c r="B25" t="s">
        <v>366</v>
      </c>
      <c r="C25" t="s">
        <v>204</v>
      </c>
      <c r="D25" s="60" t="s">
        <v>357</v>
      </c>
      <c r="E25" s="60" t="s">
        <v>173</v>
      </c>
      <c r="F25" t="s">
        <v>145</v>
      </c>
      <c r="I25" t="s">
        <v>518</v>
      </c>
      <c r="J25" s="593">
        <v>2500</v>
      </c>
      <c r="K25" s="593">
        <v>40000</v>
      </c>
      <c r="L25" s="604" t="s">
        <v>565</v>
      </c>
      <c r="M25" t="s">
        <v>60</v>
      </c>
    </row>
    <row r="26" spans="2:13">
      <c r="B26" t="s">
        <v>366</v>
      </c>
      <c r="C26" t="s">
        <v>8</v>
      </c>
      <c r="D26" s="60">
        <v>25</v>
      </c>
      <c r="E26" s="66" t="s">
        <v>248</v>
      </c>
      <c r="F26" t="s">
        <v>145</v>
      </c>
      <c r="I26" t="s">
        <v>519</v>
      </c>
      <c r="J26" s="593">
        <v>125</v>
      </c>
      <c r="K26" s="593">
        <v>300</v>
      </c>
      <c r="M26" t="s">
        <v>61</v>
      </c>
    </row>
    <row r="27" spans="2:13">
      <c r="B27" t="s">
        <v>367</v>
      </c>
      <c r="C27" t="s">
        <v>10</v>
      </c>
      <c r="D27" s="166">
        <v>78</v>
      </c>
      <c r="E27" s="66" t="s">
        <v>248</v>
      </c>
      <c r="F27" t="s">
        <v>148</v>
      </c>
    </row>
    <row r="28" spans="2:13">
      <c r="B28" s="185"/>
      <c r="C28" t="s">
        <v>203</v>
      </c>
      <c r="D28" s="167" t="s">
        <v>333</v>
      </c>
      <c r="E28" s="60" t="s">
        <v>174</v>
      </c>
      <c r="I28" t="s">
        <v>520</v>
      </c>
      <c r="L28" s="605" t="s">
        <v>203</v>
      </c>
    </row>
    <row r="29" spans="2:13">
      <c r="B29" s="185"/>
      <c r="C29" s="5" t="s">
        <v>44</v>
      </c>
      <c r="D29" s="66">
        <v>8</v>
      </c>
      <c r="E29" s="66" t="s">
        <v>248</v>
      </c>
      <c r="I29" t="s">
        <v>521</v>
      </c>
      <c r="J29" s="593">
        <v>4500</v>
      </c>
      <c r="K29" s="593">
        <v>22500</v>
      </c>
      <c r="M29" t="s">
        <v>60</v>
      </c>
    </row>
    <row r="30" spans="2:13">
      <c r="B30" t="s">
        <v>367</v>
      </c>
      <c r="C30" t="s">
        <v>202</v>
      </c>
      <c r="D30" s="166" t="s">
        <v>243</v>
      </c>
      <c r="E30" s="60" t="s">
        <v>176</v>
      </c>
      <c r="F30" t="s">
        <v>146</v>
      </c>
      <c r="G30" t="s">
        <v>147</v>
      </c>
      <c r="H30" t="s">
        <v>148</v>
      </c>
    </row>
    <row r="31" spans="2:13">
      <c r="B31" s="185"/>
      <c r="C31" s="5" t="s">
        <v>39</v>
      </c>
      <c r="D31" s="66">
        <v>14</v>
      </c>
      <c r="E31" s="66" t="s">
        <v>248</v>
      </c>
      <c r="F31" t="s">
        <v>160</v>
      </c>
      <c r="I31" t="s">
        <v>522</v>
      </c>
      <c r="J31" s="593">
        <v>30</v>
      </c>
      <c r="K31" s="593">
        <v>100</v>
      </c>
      <c r="M31" t="s">
        <v>62</v>
      </c>
    </row>
    <row r="32" spans="2:13">
      <c r="B32" s="185"/>
      <c r="C32" s="5" t="s">
        <v>42</v>
      </c>
      <c r="D32" s="66">
        <v>10</v>
      </c>
      <c r="E32" s="66" t="s">
        <v>248</v>
      </c>
      <c r="I32" t="s">
        <v>523</v>
      </c>
      <c r="J32" s="593">
        <v>1500</v>
      </c>
      <c r="K32" s="593">
        <v>3000</v>
      </c>
      <c r="M32" t="s">
        <v>60</v>
      </c>
    </row>
    <row r="33" spans="2:13">
      <c r="B33" t="s">
        <v>366</v>
      </c>
      <c r="C33" t="s">
        <v>201</v>
      </c>
      <c r="D33" s="67" t="s">
        <v>334</v>
      </c>
      <c r="E33" s="60">
        <v>7.1</v>
      </c>
      <c r="I33" t="s">
        <v>524</v>
      </c>
      <c r="J33" s="593">
        <v>2500</v>
      </c>
      <c r="K33" s="593">
        <v>12000</v>
      </c>
      <c r="L33" s="605" t="s">
        <v>566</v>
      </c>
      <c r="M33" t="s">
        <v>559</v>
      </c>
    </row>
    <row r="34" spans="2:13">
      <c r="B34" s="186" t="s">
        <v>367</v>
      </c>
      <c r="C34" t="s">
        <v>200</v>
      </c>
      <c r="D34" s="166" t="s">
        <v>335</v>
      </c>
      <c r="E34" s="66" t="s">
        <v>248</v>
      </c>
    </row>
    <row r="35" spans="2:13">
      <c r="B35" t="s">
        <v>366</v>
      </c>
      <c r="C35" t="s">
        <v>31</v>
      </c>
      <c r="D35" s="60" t="s">
        <v>379</v>
      </c>
      <c r="E35" s="60">
        <v>8.1</v>
      </c>
      <c r="F35" t="s">
        <v>158</v>
      </c>
      <c r="I35" t="s">
        <v>525</v>
      </c>
    </row>
    <row r="36" spans="2:13">
      <c r="B36" s="185"/>
      <c r="C36" t="s">
        <v>55</v>
      </c>
      <c r="D36" s="67" t="s">
        <v>336</v>
      </c>
      <c r="E36" s="66" t="s">
        <v>248</v>
      </c>
      <c r="F36" t="s">
        <v>155</v>
      </c>
    </row>
    <row r="37" spans="2:13">
      <c r="B37" t="s">
        <v>367</v>
      </c>
      <c r="C37" s="4" t="s">
        <v>199</v>
      </c>
      <c r="D37" s="168">
        <v>50</v>
      </c>
      <c r="E37" s="60" t="s">
        <v>174</v>
      </c>
      <c r="F37" t="s">
        <v>146</v>
      </c>
      <c r="G37" t="s">
        <v>147</v>
      </c>
      <c r="H37" t="s">
        <v>148</v>
      </c>
    </row>
    <row r="38" spans="2:13">
      <c r="B38" t="s">
        <v>367</v>
      </c>
      <c r="C38" t="s">
        <v>198</v>
      </c>
      <c r="D38" s="168">
        <v>84</v>
      </c>
      <c r="E38" s="60" t="s">
        <v>174</v>
      </c>
      <c r="F38" t="s">
        <v>146</v>
      </c>
      <c r="G38" t="s">
        <v>147</v>
      </c>
      <c r="H38" t="s">
        <v>148</v>
      </c>
    </row>
    <row r="39" spans="2:13">
      <c r="B39" t="s">
        <v>367</v>
      </c>
      <c r="C39" t="s">
        <v>197</v>
      </c>
      <c r="D39" s="168">
        <v>47</v>
      </c>
      <c r="E39" s="60">
        <v>4.2</v>
      </c>
    </row>
    <row r="40" spans="2:13">
      <c r="B40" s="185"/>
      <c r="C40" s="5" t="s">
        <v>48</v>
      </c>
      <c r="D40" s="66">
        <v>12</v>
      </c>
      <c r="E40" s="66" t="s">
        <v>248</v>
      </c>
      <c r="I40" t="s">
        <v>526</v>
      </c>
      <c r="J40" s="593">
        <v>200</v>
      </c>
      <c r="K40" s="593">
        <v>350</v>
      </c>
      <c r="M40" t="s">
        <v>559</v>
      </c>
    </row>
    <row r="41" spans="2:13">
      <c r="B41" s="185"/>
      <c r="C41" t="s">
        <v>32</v>
      </c>
      <c r="D41" s="67" t="s">
        <v>380</v>
      </c>
      <c r="E41" s="66" t="s">
        <v>248</v>
      </c>
      <c r="F41" t="s">
        <v>158</v>
      </c>
      <c r="I41" t="s">
        <v>528</v>
      </c>
      <c r="J41" s="593">
        <v>7500</v>
      </c>
      <c r="K41" s="593">
        <v>2500</v>
      </c>
      <c r="M41" t="s">
        <v>60</v>
      </c>
    </row>
    <row r="42" spans="2:13">
      <c r="B42" t="s">
        <v>366</v>
      </c>
      <c r="C42" t="s">
        <v>196</v>
      </c>
      <c r="D42" s="60" t="s">
        <v>337</v>
      </c>
      <c r="E42" s="60" t="s">
        <v>177</v>
      </c>
      <c r="F42" t="s">
        <v>148</v>
      </c>
      <c r="I42" t="s">
        <v>527</v>
      </c>
      <c r="J42" s="593">
        <v>200000</v>
      </c>
      <c r="K42" s="593">
        <v>350000</v>
      </c>
      <c r="L42" s="605" t="s">
        <v>567</v>
      </c>
      <c r="M42" t="s">
        <v>561</v>
      </c>
    </row>
    <row r="43" spans="2:13">
      <c r="B43" t="s">
        <v>366</v>
      </c>
      <c r="C43" s="5" t="s">
        <v>364</v>
      </c>
      <c r="D43" s="66">
        <v>3</v>
      </c>
      <c r="E43" s="66" t="s">
        <v>248</v>
      </c>
      <c r="F43" t="s">
        <v>160</v>
      </c>
      <c r="I43" t="s">
        <v>529</v>
      </c>
      <c r="J43" s="592">
        <v>4.5</v>
      </c>
      <c r="K43" s="592">
        <v>7.5</v>
      </c>
      <c r="M43" t="s">
        <v>61</v>
      </c>
    </row>
    <row r="44" spans="2:13">
      <c r="B44" t="s">
        <v>366</v>
      </c>
      <c r="C44" t="s">
        <v>13</v>
      </c>
      <c r="D44" s="60" t="s">
        <v>332</v>
      </c>
      <c r="E44" s="66" t="s">
        <v>248</v>
      </c>
      <c r="F44" t="s">
        <v>153</v>
      </c>
      <c r="I44" t="s">
        <v>530</v>
      </c>
    </row>
    <row r="45" spans="2:13">
      <c r="B45" s="185"/>
      <c r="C45" s="5" t="s">
        <v>38</v>
      </c>
      <c r="D45" s="66">
        <v>2</v>
      </c>
      <c r="E45" s="66" t="s">
        <v>248</v>
      </c>
      <c r="I45" t="s">
        <v>540</v>
      </c>
      <c r="J45" s="593">
        <v>500</v>
      </c>
      <c r="K45" s="593">
        <v>10000</v>
      </c>
      <c r="M45" t="s">
        <v>60</v>
      </c>
    </row>
    <row r="46" spans="2:13">
      <c r="C46" t="s">
        <v>79</v>
      </c>
      <c r="D46" s="166">
        <v>80</v>
      </c>
      <c r="E46" s="66" t="s">
        <v>248</v>
      </c>
      <c r="F46" t="s">
        <v>146</v>
      </c>
      <c r="G46" t="s">
        <v>147</v>
      </c>
      <c r="H46" t="s">
        <v>148</v>
      </c>
    </row>
    <row r="47" spans="2:13">
      <c r="C47" t="s">
        <v>78</v>
      </c>
      <c r="D47" s="166" t="s">
        <v>244</v>
      </c>
      <c r="E47" s="66" t="s">
        <v>248</v>
      </c>
      <c r="F47" t="s">
        <v>146</v>
      </c>
      <c r="G47" t="s">
        <v>147</v>
      </c>
      <c r="H47" t="s">
        <v>148</v>
      </c>
    </row>
    <row r="48" spans="2:13">
      <c r="B48" s="185"/>
      <c r="C48" t="s">
        <v>195</v>
      </c>
      <c r="D48" s="60" t="s">
        <v>338</v>
      </c>
      <c r="E48" s="60">
        <v>7.2</v>
      </c>
      <c r="F48" t="s">
        <v>155</v>
      </c>
      <c r="G48" t="s">
        <v>157</v>
      </c>
      <c r="I48" t="s">
        <v>541</v>
      </c>
      <c r="J48" s="593">
        <v>750</v>
      </c>
      <c r="K48" s="593">
        <v>1500</v>
      </c>
      <c r="L48" s="605" t="s">
        <v>564</v>
      </c>
      <c r="M48" t="s">
        <v>60</v>
      </c>
    </row>
    <row r="49" spans="2:13">
      <c r="B49" s="185"/>
      <c r="C49" t="s">
        <v>194</v>
      </c>
      <c r="D49" s="60" t="s">
        <v>339</v>
      </c>
      <c r="E49" s="60" t="s">
        <v>178</v>
      </c>
      <c r="F49" t="s">
        <v>155</v>
      </c>
      <c r="G49" t="s">
        <v>156</v>
      </c>
      <c r="I49" t="s">
        <v>542</v>
      </c>
      <c r="J49" s="593">
        <v>600</v>
      </c>
      <c r="K49" s="593">
        <v>1200</v>
      </c>
      <c r="L49" s="605" t="s">
        <v>569</v>
      </c>
      <c r="M49" t="s">
        <v>60</v>
      </c>
    </row>
    <row r="50" spans="2:13">
      <c r="C50" t="s">
        <v>30</v>
      </c>
      <c r="D50" s="166">
        <v>56</v>
      </c>
      <c r="E50" s="66" t="s">
        <v>248</v>
      </c>
      <c r="F50" t="s">
        <v>146</v>
      </c>
      <c r="G50" t="s">
        <v>148</v>
      </c>
    </row>
    <row r="51" spans="2:13">
      <c r="B51" s="185"/>
      <c r="C51" s="5" t="s">
        <v>43</v>
      </c>
      <c r="D51" s="66">
        <v>10</v>
      </c>
      <c r="E51" s="66" t="s">
        <v>248</v>
      </c>
      <c r="I51" t="s">
        <v>543</v>
      </c>
      <c r="J51" s="593">
        <v>200</v>
      </c>
      <c r="K51" s="593">
        <v>350</v>
      </c>
      <c r="M51" t="s">
        <v>60</v>
      </c>
    </row>
    <row r="52" spans="2:13">
      <c r="B52" t="s">
        <v>366</v>
      </c>
      <c r="C52" t="s">
        <v>74</v>
      </c>
      <c r="D52" s="60" t="s">
        <v>342</v>
      </c>
      <c r="E52" s="66" t="s">
        <v>248</v>
      </c>
      <c r="F52" t="s">
        <v>148</v>
      </c>
      <c r="I52" t="s">
        <v>531</v>
      </c>
      <c r="J52" s="593">
        <v>1500</v>
      </c>
      <c r="K52" s="593">
        <v>2500</v>
      </c>
      <c r="M52" t="s">
        <v>60</v>
      </c>
    </row>
    <row r="53" spans="2:13">
      <c r="B53" s="185"/>
      <c r="C53" s="5" t="s">
        <v>40</v>
      </c>
      <c r="D53" s="66">
        <v>5</v>
      </c>
      <c r="E53" s="66" t="s">
        <v>248</v>
      </c>
      <c r="I53" t="s">
        <v>544</v>
      </c>
      <c r="J53" s="593">
        <v>3000</v>
      </c>
      <c r="K53" s="593">
        <v>15000</v>
      </c>
      <c r="M53" t="s">
        <v>60</v>
      </c>
    </row>
    <row r="54" spans="2:13">
      <c r="B54" s="185"/>
      <c r="C54" t="s">
        <v>127</v>
      </c>
      <c r="D54" s="60" t="s">
        <v>340</v>
      </c>
      <c r="E54" s="66" t="s">
        <v>248</v>
      </c>
      <c r="F54" t="s">
        <v>159</v>
      </c>
      <c r="I54" t="s">
        <v>545</v>
      </c>
      <c r="J54" s="592">
        <v>2.5</v>
      </c>
      <c r="K54" s="592">
        <v>6</v>
      </c>
      <c r="M54" t="s">
        <v>61</v>
      </c>
    </row>
    <row r="55" spans="2:13">
      <c r="B55" s="185"/>
      <c r="C55" t="s">
        <v>193</v>
      </c>
      <c r="D55" s="67" t="s">
        <v>341</v>
      </c>
      <c r="E55" s="60">
        <v>3.1</v>
      </c>
      <c r="F55" t="s">
        <v>154</v>
      </c>
      <c r="I55" t="s">
        <v>546</v>
      </c>
      <c r="J55" s="592">
        <v>2.5</v>
      </c>
      <c r="K55" s="592">
        <v>6</v>
      </c>
      <c r="M55" t="s">
        <v>61</v>
      </c>
    </row>
    <row r="56" spans="2:13">
      <c r="B56" s="185"/>
      <c r="C56" s="4" t="s">
        <v>35</v>
      </c>
      <c r="D56" s="68">
        <v>4</v>
      </c>
      <c r="E56" s="66" t="s">
        <v>248</v>
      </c>
      <c r="F56" t="s">
        <v>160</v>
      </c>
      <c r="I56" t="s">
        <v>547</v>
      </c>
      <c r="J56" s="593">
        <v>10</v>
      </c>
      <c r="K56" s="593">
        <v>50</v>
      </c>
      <c r="M56" t="s">
        <v>61</v>
      </c>
    </row>
    <row r="57" spans="2:13">
      <c r="B57" t="s">
        <v>366</v>
      </c>
      <c r="C57" t="s">
        <v>192</v>
      </c>
      <c r="D57" s="67">
        <v>37</v>
      </c>
      <c r="E57" s="60">
        <v>6.11</v>
      </c>
      <c r="F57" t="s">
        <v>150</v>
      </c>
      <c r="I57" t="s">
        <v>532</v>
      </c>
      <c r="J57" s="592">
        <v>12.5</v>
      </c>
      <c r="K57" s="592">
        <v>17.5</v>
      </c>
      <c r="L57" s="606" t="s">
        <v>564</v>
      </c>
      <c r="M57" t="s">
        <v>61</v>
      </c>
    </row>
    <row r="58" spans="2:13">
      <c r="B58" t="s">
        <v>366</v>
      </c>
      <c r="C58" t="s">
        <v>191</v>
      </c>
      <c r="D58" s="60" t="s">
        <v>245</v>
      </c>
      <c r="E58" s="60" t="s">
        <v>173</v>
      </c>
      <c r="F58" t="s">
        <v>145</v>
      </c>
      <c r="G58" t="s">
        <v>148</v>
      </c>
      <c r="I58" t="s">
        <v>533</v>
      </c>
      <c r="J58" s="593">
        <v>6500</v>
      </c>
      <c r="K58" s="593">
        <v>11000</v>
      </c>
      <c r="M58" t="s">
        <v>60</v>
      </c>
    </row>
    <row r="59" spans="2:13">
      <c r="B59" s="185"/>
      <c r="C59" s="5" t="s">
        <v>49</v>
      </c>
      <c r="D59" s="66">
        <v>6</v>
      </c>
      <c r="E59" s="66" t="s">
        <v>248</v>
      </c>
      <c r="I59" t="s">
        <v>548</v>
      </c>
      <c r="J59" s="593">
        <v>20000</v>
      </c>
      <c r="K59" s="593">
        <v>65000</v>
      </c>
      <c r="M59" t="s">
        <v>60</v>
      </c>
    </row>
    <row r="60" spans="2:13">
      <c r="C60" t="s">
        <v>190</v>
      </c>
      <c r="D60" s="166">
        <v>51</v>
      </c>
      <c r="E60" s="60" t="s">
        <v>174</v>
      </c>
      <c r="F60" t="s">
        <v>146</v>
      </c>
      <c r="G60" t="s">
        <v>147</v>
      </c>
      <c r="H60" t="s">
        <v>148</v>
      </c>
    </row>
    <row r="61" spans="2:13">
      <c r="B61" t="s">
        <v>366</v>
      </c>
      <c r="C61" t="s">
        <v>75</v>
      </c>
      <c r="D61" s="67" t="s">
        <v>343</v>
      </c>
      <c r="E61" s="66" t="s">
        <v>248</v>
      </c>
      <c r="F61" t="s">
        <v>145</v>
      </c>
      <c r="I61" t="s">
        <v>534</v>
      </c>
    </row>
    <row r="62" spans="2:13">
      <c r="B62" s="185"/>
      <c r="C62" s="5" t="s">
        <v>47</v>
      </c>
      <c r="D62" s="66" t="s">
        <v>249</v>
      </c>
      <c r="E62" s="66" t="s">
        <v>248</v>
      </c>
      <c r="I62" t="s">
        <v>549</v>
      </c>
      <c r="J62" s="593">
        <v>200</v>
      </c>
      <c r="K62" s="593">
        <v>450</v>
      </c>
      <c r="M62" t="s">
        <v>60</v>
      </c>
    </row>
    <row r="63" spans="2:13">
      <c r="B63" t="s">
        <v>366</v>
      </c>
      <c r="C63" t="s">
        <v>19</v>
      </c>
      <c r="D63" s="67">
        <v>38</v>
      </c>
      <c r="E63" s="66" t="s">
        <v>248</v>
      </c>
      <c r="F63" t="s">
        <v>150</v>
      </c>
      <c r="G63" t="s">
        <v>151</v>
      </c>
      <c r="I63" t="s">
        <v>535</v>
      </c>
      <c r="J63" s="593">
        <v>3500</v>
      </c>
      <c r="K63" s="593">
        <v>5000</v>
      </c>
      <c r="M63" t="s">
        <v>60</v>
      </c>
    </row>
    <row r="64" spans="2:13">
      <c r="B64" t="s">
        <v>366</v>
      </c>
      <c r="C64" t="s">
        <v>216</v>
      </c>
      <c r="D64" s="67">
        <v>15</v>
      </c>
      <c r="E64" s="60" t="s">
        <v>173</v>
      </c>
      <c r="F64" t="s">
        <v>145</v>
      </c>
      <c r="I64" t="s">
        <v>536</v>
      </c>
      <c r="J64" s="593">
        <v>150000</v>
      </c>
      <c r="K64" s="593">
        <v>350000</v>
      </c>
      <c r="L64" s="606" t="s">
        <v>568</v>
      </c>
      <c r="M64" t="s">
        <v>561</v>
      </c>
    </row>
    <row r="65" spans="2:13">
      <c r="B65" t="s">
        <v>367</v>
      </c>
      <c r="C65" t="s">
        <v>189</v>
      </c>
      <c r="D65" s="168" t="s">
        <v>343</v>
      </c>
      <c r="E65" s="60" t="s">
        <v>179</v>
      </c>
      <c r="F65" t="s">
        <v>148</v>
      </c>
    </row>
    <row r="66" spans="2:13">
      <c r="B66" t="s">
        <v>366</v>
      </c>
      <c r="C66" t="s">
        <v>457</v>
      </c>
      <c r="D66" s="64" t="s">
        <v>400</v>
      </c>
      <c r="E66" s="60" t="s">
        <v>177</v>
      </c>
      <c r="F66" t="s">
        <v>148</v>
      </c>
      <c r="I66" t="s">
        <v>539</v>
      </c>
      <c r="L66" s="605" t="s">
        <v>567</v>
      </c>
    </row>
    <row r="67" spans="2:13">
      <c r="C67" t="s">
        <v>188</v>
      </c>
      <c r="D67" s="168">
        <v>49</v>
      </c>
      <c r="E67" s="60">
        <v>5.4</v>
      </c>
    </row>
    <row r="68" spans="2:13">
      <c r="C68" t="s">
        <v>187</v>
      </c>
      <c r="D68" s="168">
        <v>48</v>
      </c>
      <c r="E68" s="60">
        <v>5.5</v>
      </c>
    </row>
    <row r="69" spans="2:13">
      <c r="B69" s="185"/>
      <c r="C69" t="s">
        <v>72</v>
      </c>
      <c r="D69" s="67">
        <v>15</v>
      </c>
      <c r="E69" s="66" t="s">
        <v>248</v>
      </c>
      <c r="F69" t="s">
        <v>145</v>
      </c>
      <c r="I69" t="s">
        <v>550</v>
      </c>
      <c r="J69" s="593">
        <v>3</v>
      </c>
      <c r="K69" s="593">
        <v>50</v>
      </c>
      <c r="L69" s="606" t="s">
        <v>568</v>
      </c>
      <c r="M69" t="s">
        <v>61</v>
      </c>
    </row>
    <row r="70" spans="2:13">
      <c r="B70" t="s">
        <v>366</v>
      </c>
      <c r="C70" t="s">
        <v>186</v>
      </c>
      <c r="D70" s="67">
        <v>26</v>
      </c>
      <c r="E70" s="60" t="s">
        <v>173</v>
      </c>
      <c r="F70" t="s">
        <v>145</v>
      </c>
      <c r="I70" t="s">
        <v>537</v>
      </c>
      <c r="J70" s="593">
        <v>750</v>
      </c>
      <c r="K70" s="593">
        <v>2500</v>
      </c>
      <c r="L70" s="606" t="s">
        <v>563</v>
      </c>
      <c r="M70" t="s">
        <v>60</v>
      </c>
    </row>
    <row r="71" spans="2:13">
      <c r="B71" t="s">
        <v>366</v>
      </c>
      <c r="C71" t="s">
        <v>185</v>
      </c>
      <c r="D71" s="60" t="s">
        <v>246</v>
      </c>
      <c r="E71" s="60">
        <v>3.6</v>
      </c>
      <c r="F71" t="s">
        <v>145</v>
      </c>
      <c r="I71" t="s">
        <v>538</v>
      </c>
      <c r="J71" s="593">
        <v>5000</v>
      </c>
      <c r="K71" s="593">
        <v>10000</v>
      </c>
      <c r="L71" s="606" t="s">
        <v>568</v>
      </c>
      <c r="M71" t="s">
        <v>562</v>
      </c>
    </row>
    <row r="72" spans="2:13">
      <c r="B72" t="s">
        <v>367</v>
      </c>
      <c r="C72" t="s">
        <v>184</v>
      </c>
      <c r="D72" s="168">
        <v>81</v>
      </c>
      <c r="E72" s="60">
        <v>7.1</v>
      </c>
    </row>
    <row r="73" spans="2:13">
      <c r="B73" s="185"/>
      <c r="C73" s="5" t="s">
        <v>41</v>
      </c>
      <c r="D73" s="66">
        <v>7</v>
      </c>
      <c r="E73" s="66" t="s">
        <v>248</v>
      </c>
      <c r="I73" t="s">
        <v>551</v>
      </c>
    </row>
    <row r="74" spans="2:13">
      <c r="C74" t="s">
        <v>183</v>
      </c>
      <c r="D74" s="168">
        <v>46</v>
      </c>
      <c r="E74" s="60" t="s">
        <v>174</v>
      </c>
    </row>
    <row r="75" spans="2:13">
      <c r="B75" t="s">
        <v>366</v>
      </c>
      <c r="C75" t="s">
        <v>76</v>
      </c>
      <c r="D75" s="67" t="s">
        <v>344</v>
      </c>
      <c r="E75" s="66" t="s">
        <v>248</v>
      </c>
      <c r="F75" t="s">
        <v>153</v>
      </c>
      <c r="I75" t="s">
        <v>552</v>
      </c>
      <c r="J75" s="593">
        <v>50</v>
      </c>
      <c r="K75" s="593">
        <v>300</v>
      </c>
      <c r="M75" t="s">
        <v>60</v>
      </c>
    </row>
    <row r="76" spans="2:13">
      <c r="B76" t="s">
        <v>366</v>
      </c>
      <c r="C76" t="s">
        <v>182</v>
      </c>
      <c r="D76" s="60" t="s">
        <v>247</v>
      </c>
      <c r="E76" s="60" t="s">
        <v>173</v>
      </c>
      <c r="F76" t="s">
        <v>145</v>
      </c>
      <c r="G76" t="s">
        <v>159</v>
      </c>
      <c r="I76" t="s">
        <v>553</v>
      </c>
      <c r="J76" s="593">
        <v>12000</v>
      </c>
      <c r="K76" s="593">
        <v>30000</v>
      </c>
      <c r="L76" s="606" t="s">
        <v>563</v>
      </c>
      <c r="M76" t="s">
        <v>561</v>
      </c>
    </row>
    <row r="77" spans="2:13">
      <c r="B77" s="185"/>
      <c r="C77" s="5" t="s">
        <v>45</v>
      </c>
      <c r="D77" s="66">
        <v>11</v>
      </c>
      <c r="E77" s="66" t="s">
        <v>248</v>
      </c>
      <c r="I77" t="s">
        <v>554</v>
      </c>
      <c r="J77" s="593">
        <v>3500</v>
      </c>
      <c r="K77" s="593">
        <v>6000</v>
      </c>
      <c r="M77" t="s">
        <v>60</v>
      </c>
    </row>
    <row r="78" spans="2:13">
      <c r="B78" t="s">
        <v>366</v>
      </c>
      <c r="C78" t="s">
        <v>181</v>
      </c>
      <c r="D78" s="168">
        <v>53</v>
      </c>
      <c r="E78" s="60" t="s">
        <v>180</v>
      </c>
      <c r="F78" t="s">
        <v>149</v>
      </c>
      <c r="G78" t="s">
        <v>148</v>
      </c>
      <c r="I78" t="s">
        <v>555</v>
      </c>
      <c r="J78" s="593">
        <v>40</v>
      </c>
      <c r="K78" s="593">
        <v>2500</v>
      </c>
      <c r="L78" s="605" t="s">
        <v>570</v>
      </c>
      <c r="M78" t="s">
        <v>60</v>
      </c>
    </row>
  </sheetData>
  <sortState ref="C7:F76">
    <sortCondition ref="C7"/>
  </sortState>
  <phoneticPr fontId="1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 Project Information</vt:lpstr>
      <vt:lpstr>2 - Resilience Assessment</vt:lpstr>
      <vt:lpstr>3 - Strategies</vt:lpstr>
      <vt:lpstr>Conditional Formatting</vt:lpstr>
      <vt:lpstr>4 - Energy and Water</vt:lpstr>
      <vt:lpstr>5a - Solar PV Feasibility</vt:lpstr>
      <vt:lpstr>5b - Solar PV Cash Flow</vt:lpstr>
      <vt:lpstr>Lists</vt:lpstr>
      <vt:lpstr>'1 - Project Information'!Print_Area</vt:lpstr>
      <vt:lpstr>'2 - Resilience Assessment'!Print_Area</vt:lpstr>
      <vt:lpstr>'3 - Strategies'!Print_Area</vt:lpstr>
      <vt:lpstr>Lists!Print_Area</vt:lpstr>
    </vt:vector>
  </TitlesOfParts>
  <Company>New Ecology,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Chase</dc:creator>
  <cp:lastModifiedBy>Studhalter, Casey (DOEE)</cp:lastModifiedBy>
  <cp:lastPrinted>2018-02-23T21:29:25Z</cp:lastPrinted>
  <dcterms:created xsi:type="dcterms:W3CDTF">2017-02-17T19:30:52Z</dcterms:created>
  <dcterms:modified xsi:type="dcterms:W3CDTF">2018-12-21T20:27:07Z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iler_eff" linkTarget="Prop_boiler_eff">
    <vt:lpwstr>#REF!</vt:lpwstr>
  </property>
</Properties>
</file>